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cms02\SLC\Exercício 2022\Licitação\PG 17 - 22 - Terceirizado - Auxiliar de Apoio Eleições\FASE EXTERNA\"/>
    </mc:Choice>
  </mc:AlternateContent>
  <workbookProtection workbookPassword="876C" lockStructure="1"/>
  <bookViews>
    <workbookView xWindow="0" yWindow="0" windowWidth="21600" windowHeight="9735" tabRatio="935"/>
  </bookViews>
  <sheets>
    <sheet name="A - Identificação da empresa" sheetId="10" r:id="rId1"/>
    <sheet name="Superv Id Contratação" sheetId="2" r:id="rId2"/>
    <sheet name="Superv Modulo 1 - Remuneração" sheetId="3" r:id="rId3"/>
    <sheet name="Superv Modulo 2 - Beneficios" sheetId="4" r:id="rId4"/>
    <sheet name="Superv Modulo 3 - Encargos" sheetId="5" r:id="rId5"/>
    <sheet name="Superv Modulo 4 - D.I. Lucro" sheetId="6" r:id="rId6"/>
    <sheet name="Superv Modulo 5 - Tributos" sheetId="7" r:id="rId7"/>
    <sheet name="Superv Modulo 6 - Horas Extras" sheetId="8" r:id="rId8"/>
    <sheet name="Superv - Valor dos Supervisores" sheetId="9" r:id="rId9"/>
    <sheet name="B -Identificação da contratação" sheetId="11" r:id="rId10"/>
    <sheet name="Módulo 1 - Remuneração" sheetId="12" r:id="rId11"/>
    <sheet name="Módulo 2 - Benefícios" sheetId="13" r:id="rId12"/>
    <sheet name="Módulo 3 - Encargos" sheetId="14" r:id="rId13"/>
    <sheet name="Módulo 4 - D.I. e Lucro" sheetId="15" r:id="rId14"/>
    <sheet name="Módulo 5 - Tributos" sheetId="16" r:id="rId15"/>
    <sheet name="Módulo 6 - Diárias" sheetId="17" r:id="rId16"/>
    <sheet name="Módulo 7 - Horas extras" sheetId="18" r:id="rId17"/>
    <sheet name="Valor dos Auxiliares" sheetId="21" r:id="rId18"/>
    <sheet name="8 - Deslocamentos" sheetId="19" r:id="rId19"/>
    <sheet name="9 - Lanches" sheetId="20" r:id="rId20"/>
    <sheet name="Proposta FINAL" sheetId="22" r:id="rId21"/>
  </sheets>
  <definedNames>
    <definedName name="_1193738106" localSheetId="0">'A - Identificação da empresa'!$E$43</definedName>
    <definedName name="_xlnm.Print_Area" localSheetId="10">'Módulo 1 - Remuneração'!$A$1:$E$40</definedName>
    <definedName name="_xlnm.Print_Area" localSheetId="15">'Módulo 6 - Diárias'!$A$1:$G$43</definedName>
    <definedName name="_xlnm.Print_Area" localSheetId="16">'Módulo 7 - Horas extras'!$A$1:$G$102</definedName>
    <definedName name="_xlnm.Print_Area" localSheetId="20">'Proposta FINAL'!$A$1:$I$67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0" l="1"/>
  <c r="D163" i="9" l="1"/>
  <c r="D164" i="9"/>
  <c r="D166" i="9"/>
  <c r="D167" i="9"/>
  <c r="D168" i="9"/>
  <c r="D169" i="9"/>
  <c r="D170" i="9"/>
  <c r="D171" i="9"/>
  <c r="D172" i="9"/>
  <c r="D173" i="9"/>
  <c r="D162" i="9"/>
  <c r="B173" i="9"/>
  <c r="B172" i="9"/>
  <c r="B171" i="9"/>
  <c r="B170" i="9"/>
  <c r="B169" i="9"/>
  <c r="B168" i="9"/>
  <c r="B167" i="9"/>
  <c r="B166" i="9"/>
  <c r="C173" i="9"/>
  <c r="C172" i="9"/>
  <c r="C171" i="9"/>
  <c r="C170" i="9"/>
  <c r="C169" i="9"/>
  <c r="C168" i="9"/>
  <c r="C167" i="9"/>
  <c r="C166" i="9"/>
  <c r="C163" i="9"/>
  <c r="C164" i="9"/>
  <c r="C162" i="9"/>
  <c r="D150" i="9"/>
  <c r="D148" i="9"/>
  <c r="C150" i="9"/>
  <c r="C148" i="9"/>
  <c r="D134" i="9"/>
  <c r="D126" i="9"/>
  <c r="D125" i="9"/>
  <c r="D124" i="9"/>
  <c r="D123" i="9"/>
  <c r="D122" i="9"/>
  <c r="D121" i="9"/>
  <c r="D117" i="9"/>
  <c r="D116" i="9"/>
  <c r="D115" i="9"/>
  <c r="D114" i="9"/>
  <c r="D113" i="9"/>
  <c r="D112" i="9"/>
  <c r="D111" i="9"/>
  <c r="D110" i="9"/>
  <c r="D108" i="9"/>
  <c r="D107" i="9"/>
  <c r="D106" i="9"/>
  <c r="D105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2" i="9"/>
  <c r="D81" i="9"/>
  <c r="D80" i="9"/>
  <c r="B126" i="9"/>
  <c r="B125" i="9"/>
  <c r="B124" i="9"/>
  <c r="B123" i="9"/>
  <c r="B122" i="9"/>
  <c r="B121" i="9"/>
  <c r="B117" i="9"/>
  <c r="B116" i="9"/>
  <c r="B115" i="9"/>
  <c r="B114" i="9"/>
  <c r="B113" i="9"/>
  <c r="B112" i="9"/>
  <c r="B99" i="9"/>
  <c r="B98" i="9"/>
  <c r="B97" i="9"/>
  <c r="B96" i="9"/>
  <c r="B95" i="9"/>
  <c r="B94" i="9"/>
  <c r="C126" i="9"/>
  <c r="C125" i="9"/>
  <c r="C124" i="9"/>
  <c r="C123" i="9"/>
  <c r="C122" i="9"/>
  <c r="C121" i="9"/>
  <c r="C117" i="9"/>
  <c r="C116" i="9"/>
  <c r="C115" i="9"/>
  <c r="C114" i="9"/>
  <c r="C113" i="9"/>
  <c r="C112" i="9"/>
  <c r="C110" i="9"/>
  <c r="C109" i="9"/>
  <c r="C108" i="9"/>
  <c r="C107" i="9"/>
  <c r="C106" i="9"/>
  <c r="C105" i="9"/>
  <c r="C99" i="9"/>
  <c r="C98" i="9"/>
  <c r="C97" i="9"/>
  <c r="C96" i="9"/>
  <c r="C95" i="9"/>
  <c r="C94" i="9"/>
  <c r="C92" i="9"/>
  <c r="C91" i="9"/>
  <c r="C90" i="9"/>
  <c r="C89" i="9"/>
  <c r="C88" i="9"/>
  <c r="C87" i="9"/>
  <c r="C83" i="9"/>
  <c r="C81" i="9"/>
  <c r="C80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62" i="9"/>
  <c r="B76" i="9"/>
  <c r="B75" i="9"/>
  <c r="B74" i="9"/>
  <c r="B73" i="9"/>
  <c r="B72" i="9"/>
  <c r="B71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62" i="9"/>
  <c r="E43" i="9"/>
  <c r="E44" i="9"/>
  <c r="E45" i="9"/>
  <c r="E46" i="9"/>
  <c r="E48" i="9"/>
  <c r="E49" i="9"/>
  <c r="E50" i="9"/>
  <c r="E51" i="9"/>
  <c r="E52" i="9"/>
  <c r="E53" i="9"/>
  <c r="E54" i="9"/>
  <c r="E55" i="9"/>
  <c r="C49" i="9"/>
  <c r="C50" i="9"/>
  <c r="C51" i="9"/>
  <c r="C52" i="9"/>
  <c r="C53" i="9"/>
  <c r="C54" i="9"/>
  <c r="C55" i="9"/>
  <c r="C48" i="9"/>
  <c r="B49" i="9"/>
  <c r="B50" i="9"/>
  <c r="B51" i="9"/>
  <c r="B52" i="9"/>
  <c r="B53" i="9"/>
  <c r="B54" i="9"/>
  <c r="B55" i="9"/>
  <c r="B48" i="9"/>
  <c r="C43" i="9"/>
  <c r="C44" i="9"/>
  <c r="C45" i="9"/>
  <c r="C46" i="9"/>
  <c r="C42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20" i="9"/>
  <c r="C29" i="9"/>
  <c r="C30" i="9"/>
  <c r="C31" i="9"/>
  <c r="C32" i="9"/>
  <c r="C33" i="9"/>
  <c r="C34" i="9"/>
  <c r="C35" i="9"/>
  <c r="C36" i="9"/>
  <c r="B30" i="9"/>
  <c r="B31" i="9"/>
  <c r="B32" i="9"/>
  <c r="B33" i="9"/>
  <c r="B34" i="9"/>
  <c r="B35" i="9"/>
  <c r="B36" i="9"/>
  <c r="B29" i="9"/>
  <c r="C21" i="9"/>
  <c r="C22" i="9"/>
  <c r="C23" i="9"/>
  <c r="C24" i="9"/>
  <c r="C25" i="9"/>
  <c r="C26" i="9"/>
  <c r="C27" i="9"/>
  <c r="C20" i="9"/>
  <c r="E44" i="4"/>
  <c r="C10" i="4" l="1"/>
  <c r="C3" i="15" l="1"/>
  <c r="C34" i="22" l="1"/>
  <c r="B35" i="22"/>
  <c r="B34" i="22"/>
  <c r="G35" i="22"/>
  <c r="D35" i="22"/>
  <c r="B26" i="22"/>
  <c r="D25" i="22"/>
  <c r="B25" i="22"/>
  <c r="D24" i="22"/>
  <c r="B24" i="22"/>
  <c r="B23" i="22"/>
  <c r="C15" i="8" l="1"/>
  <c r="C15" i="4"/>
  <c r="C16" i="8"/>
  <c r="C14" i="8"/>
  <c r="C13" i="8"/>
  <c r="E12" i="8"/>
  <c r="C12" i="8"/>
  <c r="C11" i="8"/>
  <c r="C10" i="8"/>
  <c r="C5" i="8"/>
  <c r="C4" i="8"/>
  <c r="C3" i="8"/>
  <c r="C16" i="7"/>
  <c r="C14" i="7"/>
  <c r="C13" i="7"/>
  <c r="E12" i="7"/>
  <c r="C12" i="7"/>
  <c r="C11" i="7"/>
  <c r="C15" i="7" s="1"/>
  <c r="C10" i="7"/>
  <c r="C5" i="7"/>
  <c r="C4" i="7"/>
  <c r="C3" i="7"/>
  <c r="C16" i="6"/>
  <c r="C14" i="6"/>
  <c r="C13" i="6"/>
  <c r="E12" i="6"/>
  <c r="C12" i="6"/>
  <c r="C11" i="6"/>
  <c r="C15" i="6" s="1"/>
  <c r="C10" i="6"/>
  <c r="C5" i="6"/>
  <c r="C4" i="6"/>
  <c r="C3" i="6"/>
  <c r="C16" i="5"/>
  <c r="C14" i="5"/>
  <c r="C13" i="5"/>
  <c r="E12" i="5"/>
  <c r="C12" i="5"/>
  <c r="C11" i="5"/>
  <c r="C15" i="5" s="1"/>
  <c r="C10" i="5"/>
  <c r="C5" i="5"/>
  <c r="C4" i="5"/>
  <c r="C3" i="5"/>
  <c r="C16" i="4"/>
  <c r="C14" i="4"/>
  <c r="C13" i="4"/>
  <c r="E12" i="4"/>
  <c r="C12" i="4"/>
  <c r="C11" i="4"/>
  <c r="C5" i="4"/>
  <c r="C4" i="4"/>
  <c r="C3" i="4"/>
  <c r="C16" i="3"/>
  <c r="C14" i="3"/>
  <c r="C13" i="3"/>
  <c r="E12" i="3"/>
  <c r="C12" i="3"/>
  <c r="C11" i="3"/>
  <c r="C15" i="3" s="1"/>
  <c r="C10" i="3"/>
  <c r="C5" i="3"/>
  <c r="C4" i="3"/>
  <c r="C3" i="3"/>
  <c r="C16" i="9"/>
  <c r="C14" i="9"/>
  <c r="C13" i="9"/>
  <c r="E12" i="9"/>
  <c r="C12" i="9"/>
  <c r="C11" i="9"/>
  <c r="C15" i="9" s="1"/>
  <c r="C10" i="9"/>
  <c r="C5" i="9"/>
  <c r="C4" i="9"/>
  <c r="C3" i="9"/>
  <c r="C8" i="9"/>
  <c r="C7" i="9"/>
  <c r="C8" i="8"/>
  <c r="C7" i="8"/>
  <c r="C8" i="7"/>
  <c r="C7" i="7"/>
  <c r="C8" i="6"/>
  <c r="C7" i="6"/>
  <c r="C8" i="5"/>
  <c r="C7" i="5"/>
  <c r="C8" i="4"/>
  <c r="C7" i="4"/>
  <c r="C8" i="3"/>
  <c r="C7" i="3"/>
  <c r="G33" i="22" l="1"/>
  <c r="D33" i="22"/>
  <c r="B33" i="22"/>
  <c r="C32" i="22"/>
  <c r="B32" i="22"/>
  <c r="B22" i="22"/>
  <c r="D21" i="22"/>
  <c r="B21" i="22"/>
  <c r="D20" i="22"/>
  <c r="B20" i="22"/>
  <c r="D19" i="22"/>
  <c r="B19" i="22"/>
  <c r="B18" i="22"/>
  <c r="B15" i="22"/>
  <c r="D14" i="22"/>
  <c r="B14" i="22"/>
  <c r="B13" i="22"/>
  <c r="D10" i="22"/>
  <c r="B10" i="22"/>
  <c r="D9" i="22"/>
  <c r="B9" i="22"/>
  <c r="D8" i="22"/>
  <c r="B8" i="22"/>
  <c r="B7" i="22"/>
  <c r="D6" i="22"/>
  <c r="B6" i="22"/>
  <c r="B5" i="22"/>
  <c r="B4" i="22"/>
  <c r="B1" i="22"/>
  <c r="B183" i="21"/>
  <c r="B181" i="21"/>
  <c r="B180" i="21"/>
  <c r="B179" i="21"/>
  <c r="B178" i="21"/>
  <c r="D173" i="21"/>
  <c r="C173" i="21"/>
  <c r="B173" i="21"/>
  <c r="D172" i="21"/>
  <c r="C172" i="21"/>
  <c r="B172" i="21"/>
  <c r="D171" i="21"/>
  <c r="C171" i="21"/>
  <c r="B171" i="21"/>
  <c r="D170" i="21"/>
  <c r="C170" i="21"/>
  <c r="B170" i="21"/>
  <c r="D169" i="21"/>
  <c r="C169" i="21"/>
  <c r="B169" i="21"/>
  <c r="D168" i="21"/>
  <c r="C168" i="21"/>
  <c r="B168" i="21"/>
  <c r="D167" i="21"/>
  <c r="C167" i="21"/>
  <c r="B167" i="21"/>
  <c r="D166" i="21"/>
  <c r="C166" i="21"/>
  <c r="B166" i="21"/>
  <c r="D164" i="21"/>
  <c r="C164" i="21"/>
  <c r="D163" i="21"/>
  <c r="C163" i="21"/>
  <c r="D162" i="21"/>
  <c r="C162" i="21"/>
  <c r="D150" i="21"/>
  <c r="D148" i="21"/>
  <c r="B140" i="21"/>
  <c r="D126" i="21"/>
  <c r="C126" i="21"/>
  <c r="B126" i="21"/>
  <c r="D125" i="21"/>
  <c r="C125" i="21"/>
  <c r="B125" i="21"/>
  <c r="D124" i="21"/>
  <c r="C124" i="21"/>
  <c r="B124" i="21"/>
  <c r="D123" i="21"/>
  <c r="C123" i="21"/>
  <c r="B123" i="21"/>
  <c r="D122" i="21"/>
  <c r="C122" i="21"/>
  <c r="B122" i="21"/>
  <c r="D121" i="21"/>
  <c r="C121" i="21"/>
  <c r="B121" i="21"/>
  <c r="D117" i="21"/>
  <c r="C117" i="21"/>
  <c r="B117" i="21"/>
  <c r="D116" i="21"/>
  <c r="C116" i="21"/>
  <c r="B116" i="21"/>
  <c r="D115" i="21"/>
  <c r="C115" i="21"/>
  <c r="B115" i="21"/>
  <c r="D114" i="21"/>
  <c r="C114" i="21"/>
  <c r="B114" i="21"/>
  <c r="D113" i="21"/>
  <c r="C113" i="21"/>
  <c r="B113" i="21"/>
  <c r="D112" i="21"/>
  <c r="C112" i="21"/>
  <c r="B112" i="21"/>
  <c r="D111" i="21"/>
  <c r="C111" i="21"/>
  <c r="D110" i="21"/>
  <c r="C110" i="21"/>
  <c r="C109" i="21"/>
  <c r="D108" i="21"/>
  <c r="C108" i="21"/>
  <c r="D107" i="21"/>
  <c r="C107" i="21"/>
  <c r="C106" i="21"/>
  <c r="D105" i="21"/>
  <c r="C105" i="21"/>
  <c r="C101" i="21"/>
  <c r="D99" i="21"/>
  <c r="C99" i="21"/>
  <c r="B99" i="21"/>
  <c r="D98" i="21"/>
  <c r="C98" i="21"/>
  <c r="B98" i="21"/>
  <c r="D97" i="21"/>
  <c r="C97" i="21"/>
  <c r="B97" i="21"/>
  <c r="D96" i="21"/>
  <c r="C96" i="21"/>
  <c r="B96" i="21"/>
  <c r="D95" i="21"/>
  <c r="C95" i="21"/>
  <c r="B95" i="21"/>
  <c r="D94" i="21"/>
  <c r="C94" i="21"/>
  <c r="B94" i="21"/>
  <c r="C93" i="21"/>
  <c r="D92" i="21"/>
  <c r="C92" i="21"/>
  <c r="D91" i="21"/>
  <c r="C91" i="21"/>
  <c r="D90" i="21"/>
  <c r="C90" i="21"/>
  <c r="D89" i="21"/>
  <c r="C89" i="21"/>
  <c r="D88" i="21"/>
  <c r="C88" i="21"/>
  <c r="D87" i="21"/>
  <c r="C87" i="21"/>
  <c r="C83" i="21"/>
  <c r="D81" i="21"/>
  <c r="C81" i="21"/>
  <c r="D80" i="21"/>
  <c r="C80" i="21"/>
  <c r="D76" i="21"/>
  <c r="C76" i="21"/>
  <c r="B76" i="21"/>
  <c r="D75" i="21"/>
  <c r="C75" i="21"/>
  <c r="B75" i="21"/>
  <c r="D74" i="21"/>
  <c r="C74" i="21"/>
  <c r="B74" i="21"/>
  <c r="D73" i="21"/>
  <c r="C73" i="21"/>
  <c r="B73" i="21"/>
  <c r="D72" i="21"/>
  <c r="C72" i="21"/>
  <c r="B72" i="21"/>
  <c r="D71" i="21"/>
  <c r="C71" i="21"/>
  <c r="B71" i="21"/>
  <c r="C70" i="21"/>
  <c r="D69" i="21"/>
  <c r="C69" i="21"/>
  <c r="D68" i="21"/>
  <c r="C68" i="21"/>
  <c r="D67" i="21"/>
  <c r="C67" i="21"/>
  <c r="D66" i="21"/>
  <c r="C66" i="21"/>
  <c r="D65" i="21"/>
  <c r="C65" i="21"/>
  <c r="D64" i="21"/>
  <c r="C64" i="21"/>
  <c r="D63" i="21"/>
  <c r="C63" i="21"/>
  <c r="D62" i="21"/>
  <c r="C62" i="21"/>
  <c r="E55" i="21"/>
  <c r="C55" i="21"/>
  <c r="B55" i="21"/>
  <c r="E54" i="21"/>
  <c r="C54" i="21"/>
  <c r="B54" i="21"/>
  <c r="E53" i="21"/>
  <c r="C53" i="21"/>
  <c r="B53" i="21"/>
  <c r="E52" i="21"/>
  <c r="C52" i="21"/>
  <c r="B52" i="21"/>
  <c r="E51" i="21"/>
  <c r="C51" i="21"/>
  <c r="B51" i="21"/>
  <c r="E50" i="21"/>
  <c r="C50" i="21"/>
  <c r="B50" i="21"/>
  <c r="E49" i="21"/>
  <c r="C49" i="21"/>
  <c r="B49" i="21"/>
  <c r="E48" i="21"/>
  <c r="C48" i="21"/>
  <c r="B48" i="21"/>
  <c r="C47" i="21"/>
  <c r="E46" i="21"/>
  <c r="C46" i="21"/>
  <c r="E45" i="21"/>
  <c r="C45" i="21"/>
  <c r="E44" i="21"/>
  <c r="C44" i="21"/>
  <c r="C43" i="21"/>
  <c r="C42" i="21"/>
  <c r="E36" i="21"/>
  <c r="C36" i="21"/>
  <c r="B36" i="21"/>
  <c r="E35" i="21"/>
  <c r="C35" i="21"/>
  <c r="B35" i="21"/>
  <c r="E34" i="21"/>
  <c r="C34" i="21"/>
  <c r="B34" i="21"/>
  <c r="E33" i="21"/>
  <c r="C33" i="21"/>
  <c r="B33" i="21"/>
  <c r="E32" i="21"/>
  <c r="C32" i="21"/>
  <c r="B32" i="21"/>
  <c r="E31" i="21"/>
  <c r="C31" i="21"/>
  <c r="B31" i="21"/>
  <c r="E30" i="21"/>
  <c r="C30" i="21"/>
  <c r="B30" i="21"/>
  <c r="E29" i="21"/>
  <c r="C29" i="21"/>
  <c r="B29" i="21"/>
  <c r="E27" i="21"/>
  <c r="C27" i="21"/>
  <c r="E26" i="21"/>
  <c r="C26" i="21"/>
  <c r="E25" i="21"/>
  <c r="C25" i="21"/>
  <c r="E24" i="21"/>
  <c r="C24" i="21"/>
  <c r="E23" i="21"/>
  <c r="C23" i="21"/>
  <c r="E22" i="21"/>
  <c r="C22" i="21"/>
  <c r="E21" i="21"/>
  <c r="C21" i="21"/>
  <c r="E20" i="21"/>
  <c r="C20" i="21"/>
  <c r="C13" i="21"/>
  <c r="E12" i="21"/>
  <c r="C12" i="21"/>
  <c r="C11" i="21"/>
  <c r="C15" i="21" s="1"/>
  <c r="C10" i="21"/>
  <c r="C8" i="21"/>
  <c r="C7" i="21"/>
  <c r="C5" i="21"/>
  <c r="C4" i="21"/>
  <c r="C3" i="21"/>
  <c r="F13" i="20"/>
  <c r="F11" i="20"/>
  <c r="G8" i="20"/>
  <c r="F15" i="19"/>
  <c r="F13" i="19"/>
  <c r="G9" i="19"/>
  <c r="G10" i="19" s="1"/>
  <c r="E92" i="18"/>
  <c r="E91" i="18"/>
  <c r="E90" i="18"/>
  <c r="E89" i="18"/>
  <c r="F79" i="18"/>
  <c r="F77" i="18"/>
  <c r="F62" i="18"/>
  <c r="F60" i="18"/>
  <c r="F45" i="18"/>
  <c r="F43" i="18"/>
  <c r="F28" i="18"/>
  <c r="F26" i="18"/>
  <c r="C13" i="18"/>
  <c r="E12" i="18"/>
  <c r="C12" i="18"/>
  <c r="C11" i="18"/>
  <c r="C15" i="18" s="1"/>
  <c r="C10" i="18"/>
  <c r="C8" i="18"/>
  <c r="C7" i="18"/>
  <c r="C5" i="18"/>
  <c r="C4" i="18"/>
  <c r="C3" i="18"/>
  <c r="E35" i="17"/>
  <c r="F26" i="17"/>
  <c r="F24" i="17"/>
  <c r="G24" i="17" s="1"/>
  <c r="G25" i="17" s="1"/>
  <c r="C13" i="17"/>
  <c r="E12" i="17"/>
  <c r="C12" i="17"/>
  <c r="C11" i="17"/>
  <c r="C15" i="17" s="1"/>
  <c r="C10" i="17"/>
  <c r="C8" i="17"/>
  <c r="C7" i="17"/>
  <c r="C5" i="17"/>
  <c r="C4" i="17"/>
  <c r="C3" i="17"/>
  <c r="D31" i="16"/>
  <c r="D165" i="21" s="1"/>
  <c r="B22" i="16"/>
  <c r="B21" i="16"/>
  <c r="B20" i="16"/>
  <c r="B19" i="16"/>
  <c r="C13" i="16"/>
  <c r="E12" i="16"/>
  <c r="C12" i="16"/>
  <c r="C11" i="16"/>
  <c r="C15" i="16" s="1"/>
  <c r="C10" i="16"/>
  <c r="C8" i="16"/>
  <c r="C7" i="16"/>
  <c r="C5" i="16"/>
  <c r="C4" i="16"/>
  <c r="C3" i="16"/>
  <c r="B21" i="15"/>
  <c r="B142" i="21" s="1"/>
  <c r="B20" i="15"/>
  <c r="B141" i="21" s="1"/>
  <c r="B19" i="15"/>
  <c r="C14" i="15"/>
  <c r="C13" i="15"/>
  <c r="E12" i="15"/>
  <c r="C12" i="15"/>
  <c r="C11" i="15"/>
  <c r="C15" i="15" s="1"/>
  <c r="C10" i="15"/>
  <c r="C8" i="15"/>
  <c r="C7" i="15"/>
  <c r="C5" i="15"/>
  <c r="C4" i="15"/>
  <c r="B93" i="14"/>
  <c r="B134" i="21" s="1"/>
  <c r="B92" i="14"/>
  <c r="B133" i="21" s="1"/>
  <c r="B91" i="14"/>
  <c r="B132" i="21" s="1"/>
  <c r="B90" i="14"/>
  <c r="B131" i="21" s="1"/>
  <c r="B89" i="14"/>
  <c r="B130" i="21" s="1"/>
  <c r="D86" i="14"/>
  <c r="D93" i="14" s="1"/>
  <c r="D134" i="21" s="1"/>
  <c r="D70" i="14"/>
  <c r="D65" i="14"/>
  <c r="D52" i="14"/>
  <c r="D93" i="21" s="1"/>
  <c r="D41" i="14"/>
  <c r="D29" i="14"/>
  <c r="D70" i="21" s="1"/>
  <c r="C13" i="14"/>
  <c r="E12" i="14"/>
  <c r="C12" i="14"/>
  <c r="C11" i="14"/>
  <c r="C15" i="14" s="1"/>
  <c r="C10" i="14"/>
  <c r="C8" i="14"/>
  <c r="C7" i="14"/>
  <c r="C5" i="14"/>
  <c r="C4" i="14"/>
  <c r="C3" i="14"/>
  <c r="E44" i="13"/>
  <c r="E42" i="13"/>
  <c r="E43" i="13" s="1"/>
  <c r="E25" i="13"/>
  <c r="E21" i="13"/>
  <c r="E43" i="21" s="1"/>
  <c r="C13" i="13"/>
  <c r="E12" i="13"/>
  <c r="C12" i="13"/>
  <c r="C11" i="13"/>
  <c r="C15" i="13" s="1"/>
  <c r="C10" i="13"/>
  <c r="C8" i="13"/>
  <c r="C7" i="13"/>
  <c r="C5" i="13"/>
  <c r="C4" i="13"/>
  <c r="C3" i="13"/>
  <c r="E28" i="12"/>
  <c r="E37" i="12" s="1"/>
  <c r="C13" i="12"/>
  <c r="E12" i="12"/>
  <c r="C12" i="12"/>
  <c r="C11" i="12"/>
  <c r="C15" i="12" s="1"/>
  <c r="C10" i="12"/>
  <c r="C8" i="12"/>
  <c r="C7" i="12"/>
  <c r="C5" i="12"/>
  <c r="C4" i="12"/>
  <c r="C3" i="12"/>
  <c r="C16" i="21"/>
  <c r="C14" i="17"/>
  <c r="E202" i="9"/>
  <c r="H42" i="22" s="1"/>
  <c r="B183" i="9"/>
  <c r="B181" i="9"/>
  <c r="B180" i="9"/>
  <c r="B179" i="9"/>
  <c r="B178" i="9"/>
  <c r="D151" i="9"/>
  <c r="D127" i="9"/>
  <c r="D77" i="9"/>
  <c r="E92" i="8"/>
  <c r="E91" i="8"/>
  <c r="E90" i="8"/>
  <c r="E89" i="8"/>
  <c r="D31" i="7"/>
  <c r="D93" i="5"/>
  <c r="B93" i="5"/>
  <c r="B92" i="5"/>
  <c r="B91" i="5"/>
  <c r="B90" i="5"/>
  <c r="B89" i="5"/>
  <c r="D86" i="5"/>
  <c r="D70" i="5"/>
  <c r="D65" i="5"/>
  <c r="D52" i="5"/>
  <c r="D59" i="5" s="1"/>
  <c r="D41" i="5"/>
  <c r="D29" i="5"/>
  <c r="D36" i="5" s="1"/>
  <c r="E42" i="4"/>
  <c r="E43" i="4" s="1"/>
  <c r="E25" i="4"/>
  <c r="E47" i="9" s="1"/>
  <c r="E21" i="4"/>
  <c r="E28" i="3"/>
  <c r="E21" i="3"/>
  <c r="D40" i="7" l="1"/>
  <c r="D165" i="9"/>
  <c r="D174" i="9" s="1"/>
  <c r="G11" i="20"/>
  <c r="G12" i="20" s="1"/>
  <c r="G13" i="20" s="1"/>
  <c r="E45" i="13"/>
  <c r="E20" i="13" s="1"/>
  <c r="E37" i="3"/>
  <c r="E21" i="9"/>
  <c r="E37" i="9" s="1"/>
  <c r="E178" i="9" s="1"/>
  <c r="D151" i="21"/>
  <c r="E19" i="6"/>
  <c r="E82" i="5"/>
  <c r="E123" i="9" s="1"/>
  <c r="E75" i="5"/>
  <c r="E116" i="9" s="1"/>
  <c r="E71" i="5"/>
  <c r="E66" i="5"/>
  <c r="E107" i="9" s="1"/>
  <c r="E58" i="5"/>
  <c r="E99" i="9" s="1"/>
  <c r="E54" i="5"/>
  <c r="E95" i="9" s="1"/>
  <c r="E49" i="5"/>
  <c r="E90" i="9" s="1"/>
  <c r="E32" i="5"/>
  <c r="E73" i="9" s="1"/>
  <c r="E30" i="5"/>
  <c r="E25" i="5"/>
  <c r="E66" i="9" s="1"/>
  <c r="E19" i="7"/>
  <c r="E85" i="5"/>
  <c r="E126" i="9" s="1"/>
  <c r="E81" i="5"/>
  <c r="E122" i="9" s="1"/>
  <c r="E74" i="5"/>
  <c r="E115" i="9" s="1"/>
  <c r="E69" i="5"/>
  <c r="E110" i="9" s="1"/>
  <c r="E65" i="5"/>
  <c r="E106" i="9" s="1"/>
  <c r="E57" i="5"/>
  <c r="E98" i="9" s="1"/>
  <c r="E53" i="5"/>
  <c r="E48" i="5"/>
  <c r="E89" i="9" s="1"/>
  <c r="E40" i="5"/>
  <c r="E81" i="9" s="1"/>
  <c r="E33" i="5"/>
  <c r="E74" i="9" s="1"/>
  <c r="E22" i="5"/>
  <c r="E63" i="9" s="1"/>
  <c r="E26" i="5"/>
  <c r="E67" i="9" s="1"/>
  <c r="E21" i="5"/>
  <c r="E62" i="9" s="1"/>
  <c r="E76" i="5"/>
  <c r="E117" i="9" s="1"/>
  <c r="E67" i="5"/>
  <c r="E108" i="9" s="1"/>
  <c r="E55" i="5"/>
  <c r="E96" i="9" s="1"/>
  <c r="E46" i="5"/>
  <c r="E35" i="5"/>
  <c r="E76" i="9" s="1"/>
  <c r="E28" i="5"/>
  <c r="E69" i="9" s="1"/>
  <c r="E84" i="5"/>
  <c r="E125" i="9" s="1"/>
  <c r="E73" i="5"/>
  <c r="E114" i="9" s="1"/>
  <c r="E64" i="5"/>
  <c r="E105" i="9" s="1"/>
  <c r="E51" i="5"/>
  <c r="E92" i="9" s="1"/>
  <c r="E39" i="5"/>
  <c r="E23" i="5"/>
  <c r="E64" i="9" s="1"/>
  <c r="E83" i="5"/>
  <c r="E124" i="9" s="1"/>
  <c r="E72" i="5"/>
  <c r="E113" i="9" s="1"/>
  <c r="E50" i="5"/>
  <c r="E91" i="9" s="1"/>
  <c r="E31" i="5"/>
  <c r="E72" i="9" s="1"/>
  <c r="E24" i="5"/>
  <c r="E65" i="9" s="1"/>
  <c r="E80" i="5"/>
  <c r="E56" i="5"/>
  <c r="E97" i="9" s="1"/>
  <c r="E47" i="5"/>
  <c r="E88" i="9" s="1"/>
  <c r="E34" i="5"/>
  <c r="E75" i="9" s="1"/>
  <c r="E27" i="5"/>
  <c r="E68" i="9" s="1"/>
  <c r="E72" i="14"/>
  <c r="E113" i="21" s="1"/>
  <c r="E28" i="14"/>
  <c r="E69" i="21" s="1"/>
  <c r="E56" i="14"/>
  <c r="E97" i="21" s="1"/>
  <c r="E24" i="14"/>
  <c r="E65" i="21" s="1"/>
  <c r="E69" i="14"/>
  <c r="E110" i="21" s="1"/>
  <c r="E31" i="14"/>
  <c r="E72" i="21" s="1"/>
  <c r="E19" i="15"/>
  <c r="E140" i="21" s="1"/>
  <c r="E84" i="14"/>
  <c r="E125" i="21" s="1"/>
  <c r="E65" i="14"/>
  <c r="E106" i="21" s="1"/>
  <c r="E47" i="14"/>
  <c r="E88" i="21" s="1"/>
  <c r="D36" i="14"/>
  <c r="D68" i="14" s="1"/>
  <c r="D109" i="21" s="1"/>
  <c r="D40" i="16"/>
  <c r="F47" i="18" s="1"/>
  <c r="D127" i="21"/>
  <c r="E28" i="21"/>
  <c r="E37" i="21" s="1"/>
  <c r="D174" i="21"/>
  <c r="C16" i="12"/>
  <c r="C16" i="15"/>
  <c r="C16" i="14"/>
  <c r="G26" i="17"/>
  <c r="G27" i="17" s="1"/>
  <c r="E42" i="21"/>
  <c r="E34" i="13"/>
  <c r="C14" i="13"/>
  <c r="E21" i="14"/>
  <c r="E25" i="14"/>
  <c r="E66" i="21" s="1"/>
  <c r="E32" i="14"/>
  <c r="E73" i="21" s="1"/>
  <c r="E48" i="14"/>
  <c r="E89" i="21" s="1"/>
  <c r="E58" i="14"/>
  <c r="E99" i="21" s="1"/>
  <c r="E66" i="14"/>
  <c r="E107" i="21" s="1"/>
  <c r="E74" i="14"/>
  <c r="E115" i="21" s="1"/>
  <c r="E80" i="14"/>
  <c r="E85" i="14"/>
  <c r="E126" i="21" s="1"/>
  <c r="C16" i="16"/>
  <c r="F64" i="18"/>
  <c r="C16" i="18"/>
  <c r="G13" i="19"/>
  <c r="G14" i="19" s="1"/>
  <c r="F15" i="20"/>
  <c r="C14" i="18"/>
  <c r="D49" i="22"/>
  <c r="C14" i="21"/>
  <c r="C14" i="12"/>
  <c r="E178" i="21"/>
  <c r="E82" i="14"/>
  <c r="E123" i="21" s="1"/>
  <c r="E73" i="14"/>
  <c r="E114" i="21" s="1"/>
  <c r="E67" i="14"/>
  <c r="E108" i="21" s="1"/>
  <c r="E64" i="14"/>
  <c r="E57" i="14"/>
  <c r="E98" i="21" s="1"/>
  <c r="E53" i="14"/>
  <c r="E50" i="14"/>
  <c r="E91" i="21" s="1"/>
  <c r="E46" i="14"/>
  <c r="E39" i="14"/>
  <c r="E34" i="14"/>
  <c r="E75" i="21" s="1"/>
  <c r="C14" i="14"/>
  <c r="E22" i="14"/>
  <c r="E63" i="21" s="1"/>
  <c r="E26" i="14"/>
  <c r="E67" i="21" s="1"/>
  <c r="E33" i="14"/>
  <c r="E74" i="21" s="1"/>
  <c r="E40" i="14"/>
  <c r="E81" i="21" s="1"/>
  <c r="E49" i="14"/>
  <c r="E90" i="21" s="1"/>
  <c r="E54" i="14"/>
  <c r="E95" i="21" s="1"/>
  <c r="D59" i="14"/>
  <c r="E75" i="14"/>
  <c r="E116" i="21" s="1"/>
  <c r="E81" i="14"/>
  <c r="E122" i="21" s="1"/>
  <c r="D77" i="21"/>
  <c r="D51" i="22"/>
  <c r="C16" i="17"/>
  <c r="C16" i="13"/>
  <c r="E23" i="14"/>
  <c r="E64" i="21" s="1"/>
  <c r="E27" i="14"/>
  <c r="E68" i="21" s="1"/>
  <c r="E30" i="14"/>
  <c r="E35" i="14"/>
  <c r="E76" i="21" s="1"/>
  <c r="D82" i="21"/>
  <c r="E51" i="14"/>
  <c r="E92" i="21" s="1"/>
  <c r="E55" i="14"/>
  <c r="E96" i="21" s="1"/>
  <c r="D106" i="21"/>
  <c r="E71" i="14"/>
  <c r="E76" i="14"/>
  <c r="E117" i="21" s="1"/>
  <c r="E83" i="14"/>
  <c r="E124" i="21" s="1"/>
  <c r="C14" i="16"/>
  <c r="E19" i="16"/>
  <c r="E47" i="21"/>
  <c r="D68" i="5"/>
  <c r="D109" i="9" s="1"/>
  <c r="D118" i="9" s="1"/>
  <c r="D89" i="5"/>
  <c r="D130" i="9" s="1"/>
  <c r="D42" i="5"/>
  <c r="D83" i="9" s="1"/>
  <c r="D84" i="9" s="1"/>
  <c r="D60" i="5"/>
  <c r="D101" i="9" s="1"/>
  <c r="D102" i="9" s="1"/>
  <c r="D77" i="14" l="1"/>
  <c r="D92" i="14" s="1"/>
  <c r="D133" i="21" s="1"/>
  <c r="D118" i="21"/>
  <c r="D42" i="14"/>
  <c r="E42" i="14" s="1"/>
  <c r="E83" i="21" s="1"/>
  <c r="D89" i="14"/>
  <c r="E68" i="5"/>
  <c r="E109" i="9" s="1"/>
  <c r="E60" i="5"/>
  <c r="E101" i="9" s="1"/>
  <c r="E42" i="5"/>
  <c r="E83" i="9" s="1"/>
  <c r="E87" i="9"/>
  <c r="E121" i="9"/>
  <c r="E127" i="9" s="1"/>
  <c r="E86" i="5"/>
  <c r="E93" i="5" s="1"/>
  <c r="E134" i="9" s="1"/>
  <c r="E80" i="9"/>
  <c r="E82" i="9" s="1"/>
  <c r="E41" i="5"/>
  <c r="E140" i="9"/>
  <c r="E94" i="9"/>
  <c r="E52" i="5"/>
  <c r="E93" i="9" s="1"/>
  <c r="E112" i="9"/>
  <c r="E70" i="5"/>
  <c r="E111" i="9" s="1"/>
  <c r="E71" i="9"/>
  <c r="E29" i="5"/>
  <c r="F30" i="18"/>
  <c r="F81" i="18"/>
  <c r="G14" i="20"/>
  <c r="F17" i="19"/>
  <c r="E68" i="14"/>
  <c r="E109" i="21" s="1"/>
  <c r="F28" i="17"/>
  <c r="G15" i="19"/>
  <c r="G16" i="19" s="1"/>
  <c r="E87" i="21"/>
  <c r="E86" i="14"/>
  <c r="E93" i="14" s="1"/>
  <c r="E134" i="21" s="1"/>
  <c r="E121" i="21"/>
  <c r="E127" i="21" s="1"/>
  <c r="E71" i="21"/>
  <c r="E29" i="14"/>
  <c r="E70" i="21" s="1"/>
  <c r="D100" i="21"/>
  <c r="D60" i="14"/>
  <c r="D61" i="14" s="1"/>
  <c r="D91" i="14" s="1"/>
  <c r="D132" i="21" s="1"/>
  <c r="E112" i="21"/>
  <c r="E70" i="14"/>
  <c r="E111" i="21" s="1"/>
  <c r="E62" i="21"/>
  <c r="D83" i="21"/>
  <c r="D84" i="21" s="1"/>
  <c r="D43" i="14"/>
  <c r="F21" i="18" s="1"/>
  <c r="E94" i="21"/>
  <c r="E52" i="14"/>
  <c r="E93" i="21" s="1"/>
  <c r="D130" i="21"/>
  <c r="E20" i="15"/>
  <c r="E179" i="21"/>
  <c r="E20" i="16"/>
  <c r="E105" i="21"/>
  <c r="G28" i="17"/>
  <c r="G30" i="17" s="1"/>
  <c r="F35" i="17" s="1"/>
  <c r="E80" i="21"/>
  <c r="E82" i="21" s="1"/>
  <c r="E41" i="14"/>
  <c r="E56" i="21"/>
  <c r="D77" i="5"/>
  <c r="D92" i="5" s="1"/>
  <c r="D133" i="9" s="1"/>
  <c r="D61" i="5"/>
  <c r="D91" i="5" s="1"/>
  <c r="D132" i="9" s="1"/>
  <c r="D43" i="5"/>
  <c r="E84" i="21" l="1"/>
  <c r="E43" i="14"/>
  <c r="E90" i="14" s="1"/>
  <c r="E131" i="21" s="1"/>
  <c r="E84" i="9"/>
  <c r="E118" i="9"/>
  <c r="D90" i="5"/>
  <c r="D131" i="9" s="1"/>
  <c r="D135" i="9" s="1"/>
  <c r="F55" i="8"/>
  <c r="G55" i="8" s="1"/>
  <c r="G58" i="8" s="1"/>
  <c r="G59" i="8" s="1"/>
  <c r="G60" i="8" s="1"/>
  <c r="G61" i="8" s="1"/>
  <c r="G62" i="8" s="1"/>
  <c r="G63" i="8" s="1"/>
  <c r="F38" i="8"/>
  <c r="G38" i="8" s="1"/>
  <c r="G41" i="8" s="1"/>
  <c r="G42" i="8" s="1"/>
  <c r="G43" i="8" s="1"/>
  <c r="G44" i="8" s="1"/>
  <c r="F21" i="8"/>
  <c r="G21" i="8" s="1"/>
  <c r="F72" i="8"/>
  <c r="G72" i="8" s="1"/>
  <c r="E43" i="5"/>
  <c r="E90" i="5" s="1"/>
  <c r="E131" i="9" s="1"/>
  <c r="G15" i="20"/>
  <c r="G17" i="20" s="1"/>
  <c r="H44" i="22" s="1"/>
  <c r="E100" i="21"/>
  <c r="E100" i="9"/>
  <c r="E102" i="9" s="1"/>
  <c r="E77" i="5"/>
  <c r="E92" i="5" s="1"/>
  <c r="E133" i="9" s="1"/>
  <c r="E59" i="5"/>
  <c r="E61" i="5" s="1"/>
  <c r="E91" i="5" s="1"/>
  <c r="E132" i="9" s="1"/>
  <c r="E36" i="5"/>
  <c r="E89" i="5" s="1"/>
  <c r="E130" i="9" s="1"/>
  <c r="E70" i="9"/>
  <c r="E77" i="9" s="1"/>
  <c r="E77" i="21"/>
  <c r="D94" i="5"/>
  <c r="E36" i="14"/>
  <c r="E89" i="14" s="1"/>
  <c r="E118" i="21"/>
  <c r="D190" i="21"/>
  <c r="G35" i="17"/>
  <c r="G17" i="19"/>
  <c r="G19" i="19" s="1"/>
  <c r="H43" i="22" s="1"/>
  <c r="E77" i="14"/>
  <c r="E92" i="14" s="1"/>
  <c r="E133" i="21" s="1"/>
  <c r="E141" i="21"/>
  <c r="D101" i="21"/>
  <c r="D102" i="21" s="1"/>
  <c r="E60" i="14"/>
  <c r="E101" i="21" s="1"/>
  <c r="E102" i="21" s="1"/>
  <c r="E130" i="21"/>
  <c r="D90" i="14"/>
  <c r="F72" i="18"/>
  <c r="G72" i="18" s="1"/>
  <c r="G75" i="18" s="1"/>
  <c r="F55" i="18"/>
  <c r="G55" i="18" s="1"/>
  <c r="G21" i="18"/>
  <c r="F38" i="18"/>
  <c r="G38" i="18" s="1"/>
  <c r="E59" i="14"/>
  <c r="G45" i="8"/>
  <c r="G46" i="8" s="1"/>
  <c r="G75" i="8" l="1"/>
  <c r="G76" i="8"/>
  <c r="G77" i="8" s="1"/>
  <c r="G78" i="8" s="1"/>
  <c r="G79" i="8" s="1"/>
  <c r="G80" i="8" s="1"/>
  <c r="G81" i="8" s="1"/>
  <c r="G83" i="8" s="1"/>
  <c r="F92" i="8" s="1"/>
  <c r="G24" i="8"/>
  <c r="G25" i="8"/>
  <c r="G26" i="8" s="1"/>
  <c r="G27" i="8" s="1"/>
  <c r="G28" i="8" s="1"/>
  <c r="G29" i="8" s="1"/>
  <c r="G30" i="8" s="1"/>
  <c r="G32" i="8" s="1"/>
  <c r="F89" i="8" s="1"/>
  <c r="E135" i="9"/>
  <c r="E180" i="9" s="1"/>
  <c r="E94" i="5"/>
  <c r="E61" i="14"/>
  <c r="E91" i="14" s="1"/>
  <c r="E132" i="21" s="1"/>
  <c r="E135" i="21" s="1"/>
  <c r="G24" i="18"/>
  <c r="G25" i="18" s="1"/>
  <c r="G58" i="18"/>
  <c r="G59" i="18" s="1"/>
  <c r="E190" i="21"/>
  <c r="G36" i="17"/>
  <c r="E191" i="21" s="1"/>
  <c r="E209" i="21" s="1"/>
  <c r="H40" i="22" s="1"/>
  <c r="G76" i="18"/>
  <c r="G41" i="18"/>
  <c r="G42" i="18" s="1"/>
  <c r="D131" i="21"/>
  <c r="D135" i="21" s="1"/>
  <c r="D94" i="14"/>
  <c r="G47" i="8"/>
  <c r="G49" i="8" s="1"/>
  <c r="F90" i="8" s="1"/>
  <c r="G64" i="8"/>
  <c r="G66" i="8" s="1"/>
  <c r="F91" i="8" s="1"/>
  <c r="E94" i="14" l="1"/>
  <c r="G91" i="8"/>
  <c r="E192" i="9" s="1"/>
  <c r="D192" i="9"/>
  <c r="G89" i="8"/>
  <c r="E190" i="9" s="1"/>
  <c r="D190" i="9"/>
  <c r="G92" i="8"/>
  <c r="E193" i="9" s="1"/>
  <c r="D193" i="9"/>
  <c r="G90" i="8"/>
  <c r="E191" i="9" s="1"/>
  <c r="D191" i="9"/>
  <c r="E21" i="7"/>
  <c r="E21" i="6"/>
  <c r="G43" i="18"/>
  <c r="G44" i="18" s="1"/>
  <c r="G60" i="18"/>
  <c r="G61" i="18" s="1"/>
  <c r="G26" i="18"/>
  <c r="G27" i="18" s="1"/>
  <c r="G77" i="18"/>
  <c r="G78" i="18" s="1"/>
  <c r="E180" i="21"/>
  <c r="E21" i="15"/>
  <c r="E21" i="16"/>
  <c r="G93" i="8" l="1"/>
  <c r="E142" i="9"/>
  <c r="G62" i="18"/>
  <c r="G63" i="18" s="1"/>
  <c r="G79" i="18"/>
  <c r="G80" i="18" s="1"/>
  <c r="E142" i="21"/>
  <c r="E143" i="21" s="1"/>
  <c r="E155" i="21" s="1"/>
  <c r="E22" i="15"/>
  <c r="G28" i="18"/>
  <c r="G29" i="18" s="1"/>
  <c r="G45" i="18"/>
  <c r="G46" i="18" s="1"/>
  <c r="G81" i="18" l="1"/>
  <c r="G83" i="18" s="1"/>
  <c r="F92" i="18" s="1"/>
  <c r="G30" i="18"/>
  <c r="G32" i="18" s="1"/>
  <c r="F89" i="18" s="1"/>
  <c r="G64" i="18"/>
  <c r="G66" i="18" s="1"/>
  <c r="F91" i="18" s="1"/>
  <c r="E27" i="15"/>
  <c r="G47" i="18"/>
  <c r="G49" i="18" s="1"/>
  <c r="F90" i="18" s="1"/>
  <c r="D198" i="21" l="1"/>
  <c r="G91" i="18"/>
  <c r="E198" i="21" s="1"/>
  <c r="D196" i="21"/>
  <c r="G89" i="18"/>
  <c r="D197" i="21"/>
  <c r="G90" i="18"/>
  <c r="E197" i="21" s="1"/>
  <c r="D199" i="21"/>
  <c r="G92" i="18"/>
  <c r="E199" i="21" s="1"/>
  <c r="E148" i="21"/>
  <c r="E28" i="15"/>
  <c r="E29" i="15" l="1"/>
  <c r="E149" i="21"/>
  <c r="E196" i="21"/>
  <c r="G93" i="18"/>
  <c r="E200" i="21" s="1"/>
  <c r="E210" i="21" s="1"/>
  <c r="H41" i="22" s="1"/>
  <c r="E150" i="21" l="1"/>
  <c r="E30" i="15"/>
  <c r="E156" i="21" l="1"/>
  <c r="E181" i="21"/>
  <c r="E182" i="21" s="1"/>
  <c r="E151" i="21"/>
  <c r="E22" i="16"/>
  <c r="E23" i="16" s="1"/>
  <c r="E38" i="16" l="1"/>
  <c r="E172" i="21" s="1"/>
  <c r="E34" i="16"/>
  <c r="E168" i="21" s="1"/>
  <c r="E39" i="16"/>
  <c r="E173" i="21" s="1"/>
  <c r="E33" i="16"/>
  <c r="E167" i="21" s="1"/>
  <c r="E30" i="16"/>
  <c r="E164" i="21" s="1"/>
  <c r="E37" i="16"/>
  <c r="E171" i="21" s="1"/>
  <c r="E32" i="16"/>
  <c r="E29" i="16"/>
  <c r="E163" i="21" s="1"/>
  <c r="E157" i="21"/>
  <c r="E36" i="16"/>
  <c r="E170" i="21" s="1"/>
  <c r="E28" i="16"/>
  <c r="E35" i="16"/>
  <c r="E169" i="21" s="1"/>
  <c r="E162" i="21" l="1"/>
  <c r="E166" i="21"/>
  <c r="E31" i="16"/>
  <c r="E165" i="21" s="1"/>
  <c r="E40" i="16" l="1"/>
  <c r="E174" i="21"/>
  <c r="E183" i="21" l="1"/>
  <c r="E184" i="21" s="1"/>
  <c r="E204" i="21"/>
  <c r="E33" i="22" l="1"/>
  <c r="F33" i="22" s="1"/>
  <c r="H33" i="22" s="1"/>
  <c r="E208" i="21"/>
  <c r="E211" i="21" l="1"/>
  <c r="E45" i="4"/>
  <c r="E20" i="4" s="1"/>
  <c r="E34" i="4" l="1"/>
  <c r="E42" i="9"/>
  <c r="E56" i="9" s="1"/>
  <c r="E179" i="9" s="1"/>
  <c r="E20" i="6" l="1"/>
  <c r="E20" i="7"/>
  <c r="E141" i="9" l="1"/>
  <c r="E143" i="9" s="1"/>
  <c r="E155" i="9" s="1"/>
  <c r="E22" i="6"/>
  <c r="E27" i="6" l="1"/>
  <c r="E28" i="6" s="1"/>
  <c r="E29" i="6" l="1"/>
  <c r="E150" i="9" s="1"/>
  <c r="E149" i="9"/>
  <c r="E148" i="9"/>
  <c r="E151" i="9" l="1"/>
  <c r="E181" i="9" s="1"/>
  <c r="E30" i="6"/>
  <c r="E22" i="7" s="1"/>
  <c r="E23" i="7" s="1"/>
  <c r="E38" i="7" s="1"/>
  <c r="E172" i="9" s="1"/>
  <c r="E156" i="9" l="1"/>
  <c r="E157" i="9" s="1"/>
  <c r="E182" i="9" s="1"/>
  <c r="E34" i="7"/>
  <c r="E168" i="9" s="1"/>
  <c r="E33" i="7"/>
  <c r="E167" i="9" s="1"/>
  <c r="E28" i="7"/>
  <c r="E162" i="9" s="1"/>
  <c r="E35" i="7"/>
  <c r="E169" i="9" s="1"/>
  <c r="E32" i="7"/>
  <c r="E166" i="9" s="1"/>
  <c r="E37" i="7"/>
  <c r="E171" i="9" s="1"/>
  <c r="E36" i="7"/>
  <c r="E170" i="9" s="1"/>
  <c r="E29" i="7"/>
  <c r="E163" i="9" s="1"/>
  <c r="E39" i="7"/>
  <c r="E173" i="9" s="1"/>
  <c r="E30" i="7"/>
  <c r="E164" i="9" s="1"/>
  <c r="E31" i="7" l="1"/>
  <c r="E165" i="9" s="1"/>
  <c r="E174" i="9" s="1"/>
  <c r="E183" i="9" s="1"/>
  <c r="E184" i="9" s="1"/>
  <c r="E198" i="9" s="1"/>
  <c r="E35" i="22" s="1"/>
  <c r="F35" i="22" s="1"/>
  <c r="H35" i="22" s="1"/>
  <c r="H37" i="22" s="1"/>
  <c r="H47" i="22" s="1"/>
  <c r="E201" i="9" l="1"/>
  <c r="E203" i="9" s="1"/>
  <c r="E40" i="7"/>
</calcChain>
</file>

<file path=xl/comments1.xml><?xml version="1.0" encoding="utf-8"?>
<comments xmlns="http://schemas.openxmlformats.org/spreadsheetml/2006/main">
  <authors>
    <author>luis.silva</author>
  </authors>
  <commentList>
    <comment ref="E20" authorId="0" shapeId="0">
      <text>
        <r>
          <rPr>
            <sz val="8"/>
            <color indexed="81"/>
            <rFont val="Tahoma"/>
            <family val="2"/>
          </rPr>
          <t>A planilha sugere para este campo o valor obtido no quadro abaixo (item 2.A - Transporte), entretanto, a empresa poderá alterar o valor deste campo, devendo indicar a memória de cálculo utilizada</t>
        </r>
      </text>
    </comment>
  </commentList>
</comments>
</file>

<file path=xl/comments2.xml><?xml version="1.0" encoding="utf-8"?>
<comments xmlns="http://schemas.openxmlformats.org/spreadsheetml/2006/main">
  <authors>
    <author>luis.silva</author>
  </authors>
  <commentList>
    <comment ref="E20" authorId="0" shapeId="0">
      <text>
        <r>
          <rPr>
            <sz val="8"/>
            <color indexed="81"/>
            <rFont val="Tahoma"/>
            <family val="2"/>
          </rPr>
          <t>A planilha sugere para este campo o valor obtido no quadro abaixo (item 2.A - Transporte), entretanto, a empresa poderá alterar o valor deste campo, devendo indicar a memória de cálculo utilizada</t>
        </r>
      </text>
    </comment>
  </commentList>
</comments>
</file>

<file path=xl/sharedStrings.xml><?xml version="1.0" encoding="utf-8"?>
<sst xmlns="http://schemas.openxmlformats.org/spreadsheetml/2006/main" count="1863" uniqueCount="586">
  <si>
    <t>IDENTIFICAÇÃO DA EMPRESA PROPONENTE</t>
  </si>
  <si>
    <t>Dados da empresa</t>
  </si>
  <si>
    <t>Razão Social:</t>
  </si>
  <si>
    <t>Nome de fantasia:</t>
  </si>
  <si>
    <t>CNPJ:</t>
  </si>
  <si>
    <t>Endereço:</t>
  </si>
  <si>
    <t>CEP:</t>
  </si>
  <si>
    <t>Municipio/UF:</t>
  </si>
  <si>
    <t>Fone(s):</t>
  </si>
  <si>
    <t>Fax:</t>
  </si>
  <si>
    <t>e-mail:</t>
  </si>
  <si>
    <t>sítio na internet:</t>
  </si>
  <si>
    <t>Dados bancários da empresa (c/c em que será efetuado o crédito de pagamento devido pelo Contratante)</t>
  </si>
  <si>
    <t>Banco:</t>
  </si>
  <si>
    <t>Agência: &lt;nome&gt;</t>
  </si>
  <si>
    <t>&lt;código - dv&gt;</t>
  </si>
  <si>
    <t>Conta-corrente:</t>
  </si>
  <si>
    <t xml:space="preserve">Dados do representante da empresa (que assinará o termo contratual ou equivalente) </t>
  </si>
  <si>
    <t>Nome completo:</t>
  </si>
  <si>
    <t>Cargo:</t>
  </si>
  <si>
    <t>Nacionalidade:</t>
  </si>
  <si>
    <t>Estado civil:</t>
  </si>
  <si>
    <t>Profissão:</t>
  </si>
  <si>
    <t>Cédula de Identidade:</t>
  </si>
  <si>
    <t>Orgão Expedidor:</t>
  </si>
  <si>
    <t>CPF:</t>
  </si>
  <si>
    <t>Endereço para correspondência:</t>
  </si>
  <si>
    <t>Dados do Contato com a Empresa:</t>
  </si>
  <si>
    <t>Empresa optante pelo SIMPLES? (SIM ou NÃO)</t>
  </si>
  <si>
    <t>IDENTIFICAÇÃO DA CONTRATAÇÃO</t>
  </si>
  <si>
    <t>Órgão contratante:</t>
  </si>
  <si>
    <t>TRIBUNAL REGIONAL ELEITORAL DE MATO GROSSO DO SUL</t>
  </si>
  <si>
    <t>Procedimento administrativo (modalidade/n.º):</t>
  </si>
  <si>
    <t>SEI 0006103-08.2021.6.12.8000  (Pregão xx/2022)</t>
  </si>
  <si>
    <t>Data prevista para apresentação da proposta:</t>
  </si>
  <si>
    <t>xx/xx/2022</t>
  </si>
  <si>
    <t>Serviço a ser contratado:</t>
  </si>
  <si>
    <t>Supervisores de Auxiliar de apoio às Eleições</t>
  </si>
  <si>
    <t>Categoria profissional de referência:</t>
  </si>
  <si>
    <t>Técnico em Informatica</t>
  </si>
  <si>
    <t>Carga horária prevista:</t>
  </si>
  <si>
    <t>44 horas</t>
  </si>
  <si>
    <t>n.º de postos a ser contratado:</t>
  </si>
  <si>
    <t>Local de prestação dos serviços:</t>
  </si>
  <si>
    <t>Unidades da Justiça Eleitoral de Mato Grosso do Sul</t>
  </si>
  <si>
    <t>Convenção Coletiva (Sindicato / ano):</t>
  </si>
  <si>
    <t>Data-base da categoria:</t>
  </si>
  <si>
    <t>Planilha auxiliar - Módulo 1 - Composição da remuneração</t>
  </si>
  <si>
    <t>Empresa (Razão Social):</t>
  </si>
  <si>
    <t>Categoria profissional vinculada ao serviço:</t>
  </si>
  <si>
    <t>n.º de postos:</t>
  </si>
  <si>
    <t>Módulo 1. COMPOSIÇÃO DA REMUNERAÇÃO</t>
  </si>
  <si>
    <t>Base legal / memória de cálculo ¹</t>
  </si>
  <si>
    <t>Valor (R$)</t>
  </si>
  <si>
    <t>1.A</t>
  </si>
  <si>
    <t>Salário Base</t>
  </si>
  <si>
    <t>1.B</t>
  </si>
  <si>
    <t>Gratificação Obrigatória</t>
  </si>
  <si>
    <t>65%  conforme Termo de Referência</t>
  </si>
  <si>
    <t>1.C</t>
  </si>
  <si>
    <t>Adicional de Periculosidade</t>
  </si>
  <si>
    <t>1.D</t>
  </si>
  <si>
    <t>Adicional de Insalubridade</t>
  </si>
  <si>
    <t>1.E</t>
  </si>
  <si>
    <t>Adicional Noturno</t>
  </si>
  <si>
    <t>1.F</t>
  </si>
  <si>
    <t>Hora noturna adicional</t>
  </si>
  <si>
    <t>1.G</t>
  </si>
  <si>
    <t>Adicional de hora extra</t>
  </si>
  <si>
    <t>1.H</t>
  </si>
  <si>
    <t>Intervalo Intrajornada</t>
  </si>
  <si>
    <t>1.I</t>
  </si>
  <si>
    <r>
      <t>Outros (</t>
    </r>
    <r>
      <rPr>
        <sz val="10"/>
        <color indexed="10"/>
        <rFont val="Calibri"/>
        <family val="2"/>
      </rPr>
      <t>especificar nos campos abaixo</t>
    </r>
    <r>
      <rPr>
        <sz val="10"/>
        <color indexed="8"/>
        <rFont val="Calibri"/>
        <family val="2"/>
      </rPr>
      <t>)</t>
    </r>
  </si>
  <si>
    <t>soma dos subitens 1.I.1 a 1.I.8</t>
  </si>
  <si>
    <t>1.I.1</t>
  </si>
  <si>
    <t>1.I.2</t>
  </si>
  <si>
    <t>1.I.3</t>
  </si>
  <si>
    <t>1.I.4</t>
  </si>
  <si>
    <t>1.I.5</t>
  </si>
  <si>
    <t>1.I.6</t>
  </si>
  <si>
    <t>1.I.7</t>
  </si>
  <si>
    <t>1.I.8</t>
  </si>
  <si>
    <t>Total da remuneração</t>
  </si>
  <si>
    <t>Nota:</t>
  </si>
  <si>
    <r>
      <t>¹ - nessa coluna deve ser indicada a base legal e/ou a memória de cálculo do componente da remuneração especificado; a base legal pode ser, por exemplo, a cláusula da Convenção Coletiva que fixa o valor do item; a Gratificação de 65% é determinada pelo TRE/MS e obrigatória</t>
    </r>
    <r>
      <rPr>
        <b/>
        <sz val="10"/>
        <color indexed="12"/>
        <rFont val="Calibri"/>
        <family val="2"/>
      </rPr>
      <t>;</t>
    </r>
  </si>
  <si>
    <t>Planilha auxiliar - Módulo 2 - Benefícios mensais e diários</t>
  </si>
  <si>
    <t>Módulo 2. BENEFÍCIOS MENSAIS E DIÁRIOS</t>
  </si>
  <si>
    <t>2.A</t>
  </si>
  <si>
    <t>Transporte</t>
  </si>
  <si>
    <t>Decreto 15.037/2021 Prefeitura Municipal Campo Grande,               (Tarifa: R$ 4,40 nº dias trabalhados + Desconto 6%)</t>
  </si>
  <si>
    <t>2.B</t>
  </si>
  <si>
    <t>Auxílio alimentação (vales, cesta básica, etc.)</t>
  </si>
  <si>
    <t>2.C</t>
  </si>
  <si>
    <t>Assistência médica e familiar</t>
  </si>
  <si>
    <t>2.D</t>
  </si>
  <si>
    <t>Auxílio-creche</t>
  </si>
  <si>
    <t>2.E</t>
  </si>
  <si>
    <t>Seguro de vida, invalidez e funeral</t>
  </si>
  <si>
    <t>2.F</t>
  </si>
  <si>
    <r>
      <t>Outros (</t>
    </r>
    <r>
      <rPr>
        <sz val="10"/>
        <color indexed="10"/>
        <rFont val="Calibri"/>
        <family val="2"/>
      </rPr>
      <t>especificar no quadro abaixo</t>
    </r>
    <r>
      <rPr>
        <sz val="10"/>
        <color indexed="8"/>
        <rFont val="Calibri"/>
        <family val="2"/>
      </rPr>
      <t>)</t>
    </r>
  </si>
  <si>
    <t>soma dos subitens 2.F.1 a 2.F.8</t>
  </si>
  <si>
    <t>2.F.1</t>
  </si>
  <si>
    <t>CONTRIBUIÇÃO CONFEDERATIVA PATRONAL-  (somente cabível se a empresa já não fez o pagamento da taxa, que é única por ano - apresentar comprovante ao TRE/MS após assinatura do contrato)</t>
  </si>
  <si>
    <t>CCT , cláusula 45º (R$ 2.000,00 / nº de funcionários do contrato 212  = R$ 9,43)
somente se a empresa já não tenha recolhida a taxa junto à  Federação do Comércio de Bens, Serviços e Turismo do Estado de Mato Grosso do Sul</t>
  </si>
  <si>
    <t>2.F.2</t>
  </si>
  <si>
    <t>2.F.3</t>
  </si>
  <si>
    <t>2.F.4</t>
  </si>
  <si>
    <t>2.F.5</t>
  </si>
  <si>
    <t>2.F.6</t>
  </si>
  <si>
    <t>2.F.7</t>
  </si>
  <si>
    <t>2.F.8</t>
  </si>
  <si>
    <t>Total de benefícios mensais e diários</t>
  </si>
  <si>
    <t>Item 2.A - Transporte ²</t>
  </si>
  <si>
    <t>Valor (em unidades ou em R$)</t>
  </si>
  <si>
    <t>&lt;A&gt;</t>
  </si>
  <si>
    <t>Custo unitário do transporte (vale-transporte)</t>
  </si>
  <si>
    <t>Decreto n. 15.037/2021 - Prefeitura Municipal de Campo Grande.</t>
  </si>
  <si>
    <t>&lt;B&gt;</t>
  </si>
  <si>
    <t>Qtde de vale-transporte fornecida por dia</t>
  </si>
  <si>
    <t>&lt;C&gt;</t>
  </si>
  <si>
    <t xml:space="preserve">Estimativa do nº de dias úteis no mês </t>
  </si>
  <si>
    <t>DIAS ÚTEIS</t>
  </si>
  <si>
    <t>&lt;D&gt;</t>
  </si>
  <si>
    <t>Qtde total de vale-transporte a ser fornecida ao mês</t>
  </si>
  <si>
    <t>&lt;B&gt; x &lt;C&gt;</t>
  </si>
  <si>
    <t>&lt;E&gt;</t>
  </si>
  <si>
    <t>Custo total do transporte (vale-transporte)</t>
  </si>
  <si>
    <t>&lt;A&gt; x &lt;D&gt;</t>
  </si>
  <si>
    <t>&lt;F&gt;</t>
  </si>
  <si>
    <t>Dedução legal</t>
  </si>
  <si>
    <t>6% do salário-base (observar casos de aplicação da dedução proporcional ao n.º de vale-tranporte fornecido) - CCT 21ª §1º</t>
  </si>
  <si>
    <t>Total estimado mensal por empregado do item 2.A</t>
  </si>
  <si>
    <t>&lt;E&gt; - &lt;F&gt;</t>
  </si>
  <si>
    <t>Notas:</t>
  </si>
  <si>
    <t>.</t>
  </si>
  <si>
    <t>² - O quadro "Item 2.A - Transporte" corresponde à memória de cálculo padrão utilizada quando do fornecimento de vale-transporte ao funcionário da empresa, e deverá ser preenchido caso a empresa pretenda o fornecimento de vale-transporte, caso contrário, deve ser indicado o valor correspondente no campo próprio do quadro "Módulo 2. Benefícios Mensais e Diários" e informada a memória de cálculo empregada.</t>
  </si>
  <si>
    <t>Planilha auxiliar - Módulo 3 - Encargos previdenciários e FGTS</t>
  </si>
  <si>
    <t>Módulo 3. ENCARGOS SOCIAIS E TRABALHISTAS</t>
  </si>
  <si>
    <t>Submódulo 3.1. Encargos previdenciários e FGTS</t>
  </si>
  <si>
    <t>% ²</t>
  </si>
  <si>
    <t>3.1.A</t>
  </si>
  <si>
    <t>INSS</t>
  </si>
  <si>
    <t>Lei nº 8.212/91, art. 22, inc . I</t>
  </si>
  <si>
    <t>3.1.B</t>
  </si>
  <si>
    <t>FGTS</t>
  </si>
  <si>
    <t>art. 15, Lei nº 8.030/90 e art. 7º, III, CF.</t>
  </si>
  <si>
    <t>3.1.C</t>
  </si>
  <si>
    <t>SESI / SESC</t>
  </si>
  <si>
    <t>Lei nº 11.457/07, arts 2º e 3º</t>
  </si>
  <si>
    <t>3.1.D</t>
  </si>
  <si>
    <t>SENAI / SENAC</t>
  </si>
  <si>
    <t>3.1.E</t>
  </si>
  <si>
    <t>INCRA</t>
  </si>
  <si>
    <t>3.1.F</t>
  </si>
  <si>
    <t>SEBRAE</t>
  </si>
  <si>
    <t>3.1.G</t>
  </si>
  <si>
    <t>Salário Educação</t>
  </si>
  <si>
    <t>3.1.H</t>
  </si>
  <si>
    <t>Seguro acidente do trabalho</t>
  </si>
  <si>
    <t>Lei nº 8.212/91, art. 22, inc . II, alíneas "a", " b" e "c"</t>
  </si>
  <si>
    <t>3.1.I</t>
  </si>
  <si>
    <t>soma dos subitens 3.1.I.1 a 3.1.I.6</t>
  </si>
  <si>
    <t>3.1.I.1</t>
  </si>
  <si>
    <t>3.1.I.2</t>
  </si>
  <si>
    <t>3.1.I.3</t>
  </si>
  <si>
    <t>3.1.I.4</t>
  </si>
  <si>
    <t>3.1.I.5</t>
  </si>
  <si>
    <t>3.1.I.6</t>
  </si>
  <si>
    <t>Total de encargos previdenciários e FGTS</t>
  </si>
  <si>
    <t>Submódulo 3.2.  13º Salário e Adicional de férias</t>
  </si>
  <si>
    <t>3.2.A</t>
  </si>
  <si>
    <t>13º Salário</t>
  </si>
  <si>
    <t>CF/88, art. 7º, inc. VIII - Leis 4.090/62 e 4.749/65</t>
  </si>
  <si>
    <t>3.2.B</t>
  </si>
  <si>
    <t>Adicional de férias</t>
  </si>
  <si>
    <t>CF/88, art. 7º, inc. XVII</t>
  </si>
  <si>
    <t>Subtotal</t>
  </si>
  <si>
    <t>soma dos itens 3.2.A a 3.2.B</t>
  </si>
  <si>
    <t>3.2.C</t>
  </si>
  <si>
    <t>Incidência do submódulo 3.1 sobre 13º Salário e Adicional de férias</t>
  </si>
  <si>
    <t>multiplicação do percentual do subtotal acima pelo percentual do submódulo 3.1</t>
  </si>
  <si>
    <t>Total - 13º salário e adicional de férias</t>
  </si>
  <si>
    <t>Submódulo 3.3. Custo de Reposição do Profissional Ausente</t>
  </si>
  <si>
    <t>3.3.A</t>
  </si>
  <si>
    <t>Férias</t>
  </si>
  <si>
    <t>CF/88, art. 7º, inc. XVII (salário + 1/3 de férias do profissional)</t>
  </si>
  <si>
    <t>3.3.B</t>
  </si>
  <si>
    <t>Afastamento maternidade</t>
  </si>
  <si>
    <t>CF/88, art. 7º, inc. XVIII</t>
  </si>
  <si>
    <t>3.3.C</t>
  </si>
  <si>
    <t>Licença paternidade</t>
  </si>
  <si>
    <t>CF/88, art. 7º, inc. XIX</t>
  </si>
  <si>
    <t>3.3.D</t>
  </si>
  <si>
    <t>Ausência por doença</t>
  </si>
  <si>
    <t>Lei nº 8.213/91, arts. 59 a 64</t>
  </si>
  <si>
    <t>3.3.E</t>
  </si>
  <si>
    <t>Ausência legais</t>
  </si>
  <si>
    <t>Art. 473 da CLT</t>
  </si>
  <si>
    <t>3.3.F</t>
  </si>
  <si>
    <t>Ausência por Acidente de trabalho</t>
  </si>
  <si>
    <t>Lei nº 8.213/91, arts. 19 a 23</t>
  </si>
  <si>
    <t>3.3.G</t>
  </si>
  <si>
    <t>soma dos subitens 3.3.G.1 a 3.3.G.6</t>
  </si>
  <si>
    <t>3.3.G.1</t>
  </si>
  <si>
    <t>3.3.G.2</t>
  </si>
  <si>
    <t>3.3.G.3</t>
  </si>
  <si>
    <t>3.3.G.4</t>
  </si>
  <si>
    <t>3.3.G.5</t>
  </si>
  <si>
    <t>3.3.G.6</t>
  </si>
  <si>
    <t>soma dos itens 3.3.A a 3.3.G</t>
  </si>
  <si>
    <t>3.3.H</t>
  </si>
  <si>
    <t>Incidência do Submódulo 3.1 sobre o Custo de Reposição do Profissional Ausente</t>
  </si>
  <si>
    <t>Total do custo de reposição do profissional ausente</t>
  </si>
  <si>
    <t>Submódulo 3.4. Provisão para Rescisão</t>
  </si>
  <si>
    <t>3.4.A</t>
  </si>
  <si>
    <t>Aviso prévio indenizado</t>
  </si>
  <si>
    <t>CF/88, art. 7º, inc. XXI - CLT arts. 477, 487 e 491</t>
  </si>
  <si>
    <t>3.4.B</t>
  </si>
  <si>
    <t>Incidência do FGTS sobre aviso prévio indenizado</t>
  </si>
  <si>
    <t>multiplicação do percentual do item 3.4.A pelo percentual do item 3.1.B</t>
  </si>
  <si>
    <t>3.4.C</t>
  </si>
  <si>
    <t>Multa FGTS do aviso prévio indenizado</t>
  </si>
  <si>
    <t>LC 110/91</t>
  </si>
  <si>
    <t>3.4.D</t>
  </si>
  <si>
    <t>Aviso prévio trabalhado</t>
  </si>
  <si>
    <t>3.4.E</t>
  </si>
  <si>
    <t>Incidência do Submódulo 3.1 sobre aviso prévio trabalhado</t>
  </si>
  <si>
    <t>multiplicação do percentual do item 3.4.D pelo percentual do submódulo 3.1</t>
  </si>
  <si>
    <t>3.4.F</t>
  </si>
  <si>
    <t>Multa do FGTS do aviso prévio trabalhado</t>
  </si>
  <si>
    <t>3.4.G</t>
  </si>
  <si>
    <t>soma dos subitens 3.4.G.1 a 3.4.G.6</t>
  </si>
  <si>
    <t>3.4.G.1</t>
  </si>
  <si>
    <t>Indenização adicional</t>
  </si>
  <si>
    <t>3.4.G.2</t>
  </si>
  <si>
    <t>3.4.G.3</t>
  </si>
  <si>
    <t>3.4.G.4</t>
  </si>
  <si>
    <t>3.4.G.5</t>
  </si>
  <si>
    <t>3.4.G.6</t>
  </si>
  <si>
    <t>Total da provisão para rescisão</t>
  </si>
  <si>
    <t>Submódulo 3.5. Outros encargos sociais e trabalhistas</t>
  </si>
  <si>
    <t>3.5.A</t>
  </si>
  <si>
    <t>3.5.B</t>
  </si>
  <si>
    <t>3.5.C</t>
  </si>
  <si>
    <t>3.5.D</t>
  </si>
  <si>
    <t>3.5.E</t>
  </si>
  <si>
    <t>3.5.F</t>
  </si>
  <si>
    <t>Total de outros encargos sociais e trabalhistas</t>
  </si>
  <si>
    <t>QUADRO-RESUMO - Módulo 3. ENCARGOS SOCIAIS E TRABALHISTAS</t>
  </si>
  <si>
    <t>Total - ENCARGOS SOCIAIS E TRABALHISTAS</t>
  </si>
  <si>
    <t>¹ - nessa coluna deve ser indicada a base legal e/ou a memória de cálculo do encargo especificado; a base legal pode ser, por exemplo, a cláusula da Convenção Coletiva que fixa o valor do item; a memória de cálculo deve ser indicada quando o valor do item for obtido por meio de cálculo matemático;</t>
  </si>
  <si>
    <t>² - o percentual informado será aplicado SEMPRE sobre o valor total da remuneração (calculado na forma do Módulo 1);</t>
  </si>
  <si>
    <t>³ - caso o montante de determinado encargo seja definido por um valor monetário fixo (ex.: R$ 6,00), deverá ser lançado percentual que aplicado sobre a remuneração resulte nesse valor (ex.: considerando remuneração de R$ 600,00, deveria ser lançado percentual de 1% para resultar em R$ 6,00);</t>
  </si>
  <si>
    <t>Planilha auxiliar - Módulo 4. Despesas indiretas e lucro</t>
  </si>
  <si>
    <t>QUADRO-RESUMO - Módulos 1 a 4</t>
  </si>
  <si>
    <t>subtotal 1</t>
  </si>
  <si>
    <t>Módulo 4. DESPESAS INDIRETAS E LUCRO</t>
  </si>
  <si>
    <t>4.A</t>
  </si>
  <si>
    <t>Despesas indiretas (administrativas/operacionais) ³</t>
  </si>
  <si>
    <t>aplicação do percentual indicado no campo a seguir, sobre o subtotal 1 (soma da Remuneração, Benefícios, Encargos e Insumos)</t>
  </si>
  <si>
    <t>subtotal 2</t>
  </si>
  <si>
    <t>soma do subtotal 1 e do item 5.A</t>
  </si>
  <si>
    <t>4.B</t>
  </si>
  <si>
    <r>
      <t xml:space="preserve">Lucro </t>
    </r>
    <r>
      <rPr>
        <vertAlign val="superscript"/>
        <sz val="9"/>
        <color indexed="8"/>
        <rFont val="Calibri"/>
        <family val="2"/>
      </rPr>
      <t>4</t>
    </r>
  </si>
  <si>
    <t>aplicação do percentual indicado no campo a seguir, sobre o subtotal 2</t>
  </si>
  <si>
    <t>Total das despesas indiretas e do lucro</t>
  </si>
  <si>
    <t>soma dos itens 5.A e 5.B</t>
  </si>
  <si>
    <t>¹ - nessa coluna deve ser indicada a base legal e/ou a memória de cálculo do item especificado;</t>
  </si>
  <si>
    <t>² - nessa coluna deve ser lançado o percentual correspondente às despesas indiretas (administrativas/operacionais) suportadas pela empresa para seu funcionamento e para execução do contrato, bem como o percentual de lucro a ser auferido com o contrato;</t>
  </si>
  <si>
    <t>³ - o percentual correspondente às despesas indiretas (administrativas/operacionais) suportadas pela empresa para seu funcionamento e para execução do contrato é aplicado sobre a soma da remuneração, dos benefícios mensais e diários, dos encargos sociais e trabalhistas e dos insumos diversos;</t>
  </si>
  <si>
    <r>
      <t>4</t>
    </r>
    <r>
      <rPr>
        <sz val="10"/>
        <color indexed="8"/>
        <rFont val="Calibri"/>
        <family val="2"/>
      </rPr>
      <t xml:space="preserve"> - o percentual correspondente ao lucro é aplicado sobre a soma da remuneração, dos benefícios mensais e diários, dos encargos sociais e trabalhistas, dos insumos diversos e das despesas indiretas;</t>
    </r>
  </si>
  <si>
    <r>
      <t>5</t>
    </r>
    <r>
      <rPr>
        <sz val="10"/>
        <color indexed="8"/>
        <rFont val="Calibri"/>
        <family val="2"/>
      </rPr>
      <t xml:space="preserve"> - o TRE/MS poderá requerer da empresa que apresente o detalhamento das despesas indiretas consideradas para fins da elaboração deste demonstrativo;</t>
    </r>
  </si>
  <si>
    <t>Planilha auxiliar - Módulo 5 - Tributos</t>
  </si>
  <si>
    <t>Total - Módulos 1 a 5</t>
  </si>
  <si>
    <t>Módulo 5. TRIBUTOS</t>
  </si>
  <si>
    <t>5.A</t>
  </si>
  <si>
    <t>ISS ou ISSQN</t>
  </si>
  <si>
    <t>5.B</t>
  </si>
  <si>
    <t>COFINS</t>
  </si>
  <si>
    <t>5.C</t>
  </si>
  <si>
    <t>PIS</t>
  </si>
  <si>
    <t>5.D</t>
  </si>
  <si>
    <t>soma dos subitens 6.D.1 a 6.D.8</t>
  </si>
  <si>
    <t>5.D.1</t>
  </si>
  <si>
    <t>5.D.2</t>
  </si>
  <si>
    <t>5.D.3</t>
  </si>
  <si>
    <t>5.D.4</t>
  </si>
  <si>
    <t>5.D.5</t>
  </si>
  <si>
    <t>5.D.6</t>
  </si>
  <si>
    <t>5.D.7</t>
  </si>
  <si>
    <t>5.D.8</t>
  </si>
  <si>
    <t>Total dos tributos</t>
  </si>
  <si>
    <t>¹ - nessa coluna deve ser indicada a base legal e/ou a memória de cálculo do tributo especificado;</t>
  </si>
  <si>
    <t>² - o percentual do tributo a ser indicado é aquele a que a empresa está sujeita, o qual incidirá sobre o valor do faturamento (somatório dos valores da remuneração, benefícios mensais e diários, encargos sociais e trabalhistas, insumos diversos, despesas indiretas, lucro e tributos);</t>
  </si>
  <si>
    <t>Planilha auxiliar - Módulo 7 - Horas extras</t>
  </si>
  <si>
    <t>Módulo 7. Horas extras</t>
  </si>
  <si>
    <t>Descrição</t>
  </si>
  <si>
    <t>unidade ¹</t>
  </si>
  <si>
    <t>percentual de acréscimo sobre o valor da hora ordinária ²</t>
  </si>
  <si>
    <t>qtde estimada ³</t>
  </si>
  <si>
    <r>
      <t xml:space="preserve">Valor base da hora ordinária (R$) </t>
    </r>
    <r>
      <rPr>
        <vertAlign val="superscript"/>
        <sz val="10"/>
        <color indexed="8"/>
        <rFont val="Calibri"/>
        <family val="2"/>
      </rPr>
      <t>4</t>
    </r>
  </si>
  <si>
    <r>
      <t xml:space="preserve">Valor base da hora extra (R$) </t>
    </r>
    <r>
      <rPr>
        <vertAlign val="superscript"/>
        <sz val="9"/>
        <color indexed="8"/>
        <rFont val="Calibri"/>
        <family val="2"/>
      </rPr>
      <t>5</t>
    </r>
  </si>
  <si>
    <t>7.1.A</t>
  </si>
  <si>
    <t>Hora extra realizada em dias úteis</t>
  </si>
  <si>
    <t>hora</t>
  </si>
  <si>
    <t>Base legal / memória de cálculo</t>
  </si>
  <si>
    <t>%</t>
  </si>
  <si>
    <t>Item 7.1.B</t>
  </si>
  <si>
    <t>INCIDÊNCIA DO DESCANSO SEMANAL REMUNERADO (DSR)</t>
  </si>
  <si>
    <t xml:space="preserve">Reflexo do DSR sobre o valor base da hora extra (item 7.1.A)
fórmula: Valor base da HE / n.º de dias úteis do mês de outubro {26} * n.º de domingos e feriados do mês de outubro {5} </t>
  </si>
  <si>
    <t>subtotal</t>
  </si>
  <si>
    <t xml:space="preserve">soma dos itens 7.1.A e 7.1.B </t>
  </si>
  <si>
    <t>Item 7.1.C</t>
  </si>
  <si>
    <t>INCIDÊNCIA DE DESPESAS INDIRETAS</t>
  </si>
  <si>
    <t>aplicação do percentual das DESPESAS INDIRETAS informado no Módulo 4 sobre o valor da hora extra (item 7.1.B)</t>
  </si>
  <si>
    <t xml:space="preserve">soma dos itens 7.1.A, 7.1.B e 7.1.C </t>
  </si>
  <si>
    <t>Item 7.1.D</t>
  </si>
  <si>
    <t>INCIDÊNCIA DO LUCRO SOBRE HORAS EXTRAS</t>
  </si>
  <si>
    <t>aplicação do percentual do LUCRO informado no Módulo 4 sobre o subtotal acima (soma dos itens 7.1.A, 7.1.B e 7.1.C)</t>
  </si>
  <si>
    <t>subtotal 3</t>
  </si>
  <si>
    <t xml:space="preserve">soma dos itens 7.1.A, 7.1.B, 7.1.C e 7.1.D </t>
  </si>
  <si>
    <t>Item 7.1.E</t>
  </si>
  <si>
    <t>INCIDÊNCIA DE TRIBUTOS</t>
  </si>
  <si>
    <t>aplicação do percentual dos TRIBUTOS informados no Módulo 5 sobre o subtotal 3 acima ((conta diferenciada de triburos sobre último subtotal))</t>
  </si>
  <si>
    <t>7.1</t>
  </si>
  <si>
    <r>
      <t xml:space="preserve">VALOR DA HORA EXTRA REALIZADA EM DIAS ÚTEIS (valor efetivamente a ser ressarcido, considerados o DSR, despesas indiretas, lucro e tributos) </t>
    </r>
    <r>
      <rPr>
        <b/>
        <vertAlign val="superscript"/>
        <sz val="9"/>
        <color indexed="8"/>
        <rFont val="Calibri"/>
        <family val="2"/>
      </rPr>
      <t>6</t>
    </r>
  </si>
  <si>
    <t>Item 7.2 - Horas extras (sábados - primeiras duas horas)</t>
  </si>
  <si>
    <t>7.2.A</t>
  </si>
  <si>
    <t>Hora extra realizada aos sábados (primeiras duas horas)</t>
  </si>
  <si>
    <t>Item 7.2.B</t>
  </si>
  <si>
    <t xml:space="preserve">Reflexo do DSR sobre o valor base da hora extra (item 7.2.A)
fórmula: Valor base da HE / n.º de dias úteis do mês de outubro {26} * n.º de domingos e feriados do mês de outubro {5} </t>
  </si>
  <si>
    <t xml:space="preserve">soma dos itens 7.2.A e 7.2.B </t>
  </si>
  <si>
    <t>Item 7.2.C</t>
  </si>
  <si>
    <t>aplicação do percentual das DESPESAS INDIRETAS informado no Módulo 4 sobre o valor da hora extra (item 7.2.B)</t>
  </si>
  <si>
    <t xml:space="preserve">soma dos itens 7.2.A, 7.2.B e 7.2.C </t>
  </si>
  <si>
    <t>Item 7.2.D</t>
  </si>
  <si>
    <t>aplicação do percentual do LUCRO informado no Módulo 4 sobre o subtotal acima (soma dos itens 7.2.A, 7.2.B e 7.2.C)</t>
  </si>
  <si>
    <t xml:space="preserve">soma dos itens 7.2.A, 7.2.B, 7.2.C e 7.2.D </t>
  </si>
  <si>
    <t>Item 7.2.E</t>
  </si>
  <si>
    <t>7.2</t>
  </si>
  <si>
    <t>Item 7.3 - Horas extras (sábados - demais horas)</t>
  </si>
  <si>
    <t>7.3.A</t>
  </si>
  <si>
    <t>Hora extra realizada aos sábados (demais horas)</t>
  </si>
  <si>
    <t>Item 7.3.B</t>
  </si>
  <si>
    <t xml:space="preserve">Reflexo do DSR sobre o valor base da hora extra (item 7.3.A)
fórmula: Valor base da HE / n.º de dias úteis do mês de outubro {26} * n.º de domingos e feriados do mês de outubro {5} </t>
  </si>
  <si>
    <t xml:space="preserve">soma dos itens 7.3.A e 7.3.B </t>
  </si>
  <si>
    <t>Item 7.3.C</t>
  </si>
  <si>
    <t>aplicação do percentual das DESPESAS INDIRETAS informado no Módulo 4 sobre o valor da hora extra (item 7.3.B)</t>
  </si>
  <si>
    <t xml:space="preserve">soma dos itens 7.3.A, 7.3.B e 7.3.C </t>
  </si>
  <si>
    <t>Item 7.3.D</t>
  </si>
  <si>
    <t>aplicação do percentual do LUCRO informado no Módulo 4 sobre o subtotal acima (soma dos itens 7.3.A, 7.3.B e 7.3.C)</t>
  </si>
  <si>
    <t xml:space="preserve">soma dos itens 7.3.A, 7.3.B, 7.3.C e 7.3.D </t>
  </si>
  <si>
    <t>Item 7.3.E</t>
  </si>
  <si>
    <t>7.3</t>
  </si>
  <si>
    <t>Item 7.4 - Horas extras (domingos e feriados)</t>
  </si>
  <si>
    <t>10.4.A</t>
  </si>
  <si>
    <t>Hora extra realizada em domingos e feriados</t>
  </si>
  <si>
    <t>Item 7.4.B</t>
  </si>
  <si>
    <t xml:space="preserve">Reflexo do DSR sobre o valor base da hora extra (item 7.4.A)
fórmula: Valor base da HE / n.º de dias úteis do mês de outubro {26} * n.º de domingos e feriados do mês de outubro {5} </t>
  </si>
  <si>
    <t xml:space="preserve">soma dos itens 7.4.A e 7.4.B </t>
  </si>
  <si>
    <t>Item 7.4.C</t>
  </si>
  <si>
    <t>aplicação do percentual das DESPESAS INDIRETAS informado no Módulo 4 sobre o valor da hora extra (item 7.4.B)</t>
  </si>
  <si>
    <t xml:space="preserve">soma dos itens 7.4.A, 7.4.B e 7.4.C </t>
  </si>
  <si>
    <t>Item 7.4.D</t>
  </si>
  <si>
    <t>aplicação do percentual do LUCRO informado no Módulo 4 sobre o subtotal acima (soma dos itens 7.4.A, 7.4.B e 7.4.C)</t>
  </si>
  <si>
    <t xml:space="preserve">soma dos itens 7.4.A, 7.4.B, 7.4.C e 7.4.D </t>
  </si>
  <si>
    <t>Item 7.4.E</t>
  </si>
  <si>
    <t>7.4</t>
  </si>
  <si>
    <t>QUADRO-RESUMO - Módulo 10 - Horas extras</t>
  </si>
  <si>
    <t>qtde. estimada</t>
  </si>
  <si>
    <r>
      <t xml:space="preserve">Valor unitário da hora extra (R$) </t>
    </r>
    <r>
      <rPr>
        <vertAlign val="superscript"/>
        <sz val="10"/>
        <color indexed="8"/>
        <rFont val="Calibri"/>
        <family val="2"/>
      </rPr>
      <t>6</t>
    </r>
  </si>
  <si>
    <t>Valor total (R$)</t>
  </si>
  <si>
    <t>vide item 10.1 acima (soma dos itens 10.1.A, 10.1.B, 10.1.C, 10.1.D e 10.1.E)</t>
  </si>
  <si>
    <t>vide item 10.2 acima (soma dos itens 10.2.A, 10.2.B, 10.2.C, 10.2.D e 10.2.E)</t>
  </si>
  <si>
    <t>vide item 10.3 acima (soma dos itens 10.3.A, 10.3.B, 10.3.C, 10.3.D e 10.3.E)</t>
  </si>
  <si>
    <t>vide item 10.4 acima (soma dos itens 10.4.A, 10.4.B, 10.4.C, 10.4.D e 10.4.E)</t>
  </si>
  <si>
    <r>
      <t xml:space="preserve">TOTAL ESTIMADO DAS HORAS EXTRAS </t>
    </r>
    <r>
      <rPr>
        <b/>
        <vertAlign val="superscript"/>
        <sz val="10"/>
        <color indexed="8"/>
        <rFont val="Calibri"/>
        <family val="2"/>
      </rPr>
      <t>7</t>
    </r>
  </si>
  <si>
    <t>¹ - A unidade de medida utilizada neste caso foi a "hora".</t>
  </si>
  <si>
    <t>² - percentual de acréscimo sobre o valor da hora ordinária a ser informado pela empresa, de acordo com a legislação/norma aplicável.</t>
  </si>
  <si>
    <t>³ - a quantidade corresponde ao número de horas extras previstas a serem realizadas durante a execução do contrato.</t>
  </si>
  <si>
    <r>
      <t>4</t>
    </r>
    <r>
      <rPr>
        <sz val="10"/>
        <color indexed="8"/>
        <rFont val="Calibri"/>
        <family val="2"/>
      </rPr>
      <t xml:space="preserve"> - valor base da hora de trabalho ordinária, obtido pela divisão da soma da remuneração informada no módulo 1 com os encargos previdenciários e FGTS do módulo 3 (excetuados os percentuais dos subitens 3.3.B a 3.3H), por 220 (divisor correspondente à jornada de 44 horas semanais).</t>
    </r>
  </si>
  <si>
    <r>
      <t>5</t>
    </r>
    <r>
      <rPr>
        <sz val="10"/>
        <color indexed="8"/>
        <rFont val="Calibri"/>
        <family val="2"/>
      </rPr>
      <t xml:space="preserve"> - valor base da hora extra, correspondente à aplicação do percentual de acréscimo sobre o valor base da hora de trabalho ordinária.</t>
    </r>
  </si>
  <si>
    <r>
      <t>6</t>
    </r>
    <r>
      <rPr>
        <sz val="10"/>
        <color indexed="8"/>
        <rFont val="Calibri"/>
        <family val="2"/>
      </rPr>
      <t xml:space="preserve"> - valor da hora extra, já computados os reflexos no descanso semanal remunerado, as despesas indiretas, o lucro e os tributos incidentes.</t>
    </r>
  </si>
  <si>
    <r>
      <t>7</t>
    </r>
    <r>
      <rPr>
        <sz val="10"/>
        <color indexed="8"/>
        <rFont val="Calibri"/>
        <family val="2"/>
      </rPr>
      <t xml:space="preserve"> - valor total estimado das horas extras previstas a serem realizadas durante a execução do contrato.</t>
    </r>
  </si>
  <si>
    <t>PLANILHA DE CUSTOS E FORMAÇÃO DE PREÇOS</t>
  </si>
  <si>
    <t>Gratificação</t>
  </si>
  <si>
    <t>Outros (especificados nos campos abaixo)</t>
  </si>
  <si>
    <t>Total - REMUNERAÇÃO</t>
  </si>
  <si>
    <t>Total - BENEFÍCIOS MENSAIS E DIÁRIOS</t>
  </si>
  <si>
    <t>Total da provisão para recisão</t>
  </si>
  <si>
    <t>Total dos outros encargos sociais e trabalhistas</t>
  </si>
  <si>
    <t>QUADRO-RESUMO - Módulo 3</t>
  </si>
  <si>
    <t>QUADRO-RESUMO - Módulos 1 a 3</t>
  </si>
  <si>
    <t>Total - MÓDULOS 1 A 4</t>
  </si>
  <si>
    <t>% ³</t>
  </si>
  <si>
    <t>Despesas indiretas (administrativas/operacionais)</t>
  </si>
  <si>
    <t>aplicação do percentual indicado no campo a seguir, sobre o total  da soma da Remuneração, Benefícios, Encargos e Insumos</t>
  </si>
  <si>
    <t>soma do total do quadro-resumo - Módulos 1 a 4 e do item 4.A</t>
  </si>
  <si>
    <t>Lucro</t>
  </si>
  <si>
    <t>aplicação do percentual indicado no campo a seguir, sobre o subtotal</t>
  </si>
  <si>
    <t>Total - DESPESAS INDIRETAS E LUCRO</t>
  </si>
  <si>
    <t>soma dos itens 4.A e 4.B</t>
  </si>
  <si>
    <t>soma dos subitens 5.D.1 a 5.D.8</t>
  </si>
  <si>
    <t>Total</t>
  </si>
  <si>
    <t>QUADRO-RESUMO - VALOR TOTAL MENSAL POR POSTO DE SERVIÇO</t>
  </si>
  <si>
    <t>Módulo 7. HORAS EXTRAS</t>
  </si>
  <si>
    <t>Valor unitário (R$)</t>
  </si>
  <si>
    <t>conforme planilha da aba "Módulo 7 - Horas extras"</t>
  </si>
  <si>
    <t>Total - HORAS EXTRAS</t>
  </si>
  <si>
    <t>QUADRO-RESUMO - VALOR APENAS DO POSTO DE SUPERVIDOR</t>
  </si>
  <si>
    <t>Valor total mensal por posto de serviço</t>
  </si>
  <si>
    <t>valor do QUADRO-RESUMO - VALOR TOTAL MENSAL POR POSTO DE  SERVIÇO</t>
  </si>
  <si>
    <t>&lt;B.2&gt;</t>
  </si>
  <si>
    <t xml:space="preserve">N.º de postos previstos a contratar </t>
  </si>
  <si>
    <t>&lt;C.2&gt;</t>
  </si>
  <si>
    <r>
      <t xml:space="preserve">N.º </t>
    </r>
    <r>
      <rPr>
        <b/>
        <sz val="10"/>
        <color indexed="8"/>
        <rFont val="Calibri"/>
        <family val="2"/>
      </rPr>
      <t>MÁXIMO</t>
    </r>
    <r>
      <rPr>
        <sz val="10"/>
        <color indexed="8"/>
        <rFont val="Calibri"/>
        <family val="2"/>
      </rPr>
      <t xml:space="preserve"> de meses </t>
    </r>
    <r>
      <rPr>
        <b/>
        <sz val="10"/>
        <color indexed="8"/>
        <rFont val="Calibri"/>
        <family val="2"/>
      </rPr>
      <t>APROXIMADO</t>
    </r>
    <r>
      <rPr>
        <sz val="10"/>
        <color indexed="8"/>
        <rFont val="Calibri"/>
        <family val="2"/>
      </rPr>
      <t xml:space="preserve"> para a contratação </t>
    </r>
  </si>
  <si>
    <t>&lt;E.2&gt;</t>
  </si>
  <si>
    <t xml:space="preserve">Valor total dos postos de serviço </t>
  </si>
  <si>
    <t>(A) X (B.2) X (C.2)</t>
  </si>
  <si>
    <t>&lt;I&gt;</t>
  </si>
  <si>
    <t>Valor total das horas extras</t>
  </si>
  <si>
    <t>valor do Módulo 10. HORAS EXTRAS</t>
  </si>
  <si>
    <t>VALOR APENAS DOS POSTOS DE SUPERVISORES</t>
  </si>
  <si>
    <t>&lt;E&gt; + &lt;F&gt; + &lt;G&gt; + &lt;H&gt; + &lt;I&gt; + &lt;J&gt;</t>
  </si>
  <si>
    <t>Carimbo do CNPJ da empresa proponente</t>
  </si>
  <si>
    <t>Representante legal - carimbo e assinatura</t>
  </si>
  <si>
    <t>Auxiliar de apoio às Eleições 2022</t>
  </si>
  <si>
    <t>Técnico de Informática</t>
  </si>
  <si>
    <t xml:space="preserve">¹ - nessa coluna deve ser indicada a base legal e/ou a memória de cálculo do componente da remuneração especificado; a base legal pode ser, por exemplo, a cláusula da Convenção Coletiva que fixa o valor do item; </t>
  </si>
  <si>
    <t>CCT 12º , Decreto n. 15.037/2021 Prefeitura Municipal de Campo Grande/MS
(Tarifa: R$4,40 * nº dias trabalhados + Desconto 6%)</t>
  </si>
  <si>
    <t>R$: 440,00 (CCT, Cláusula 24º ) + Desconto 10% (CCT, cláusula 24º - § 7º)</t>
  </si>
  <si>
    <t>EXAMES ADM E PPRA E PCMSO (se incluir em planilha tem que apresetnar comprovante dos exames ao TRE/MS, após assinatura do contrato)</t>
  </si>
  <si>
    <t>Decreto n. 14.107/2019</t>
  </si>
  <si>
    <t>dias úteis</t>
  </si>
  <si>
    <t>¹ - nessa coluna deve ser indicada a base legal e/ou a memória de cálculo do benefício especificado; a base legal pode ser, por exemplo, a cláusula da Convenção Coletiva que fixa o valor do item; a memória de cálculo deve ser indicada quando o valor do item for obtido por meio de cálculo matemático (exemplo: fornecimento do vale-transporte);</t>
  </si>
  <si>
    <t xml:space="preserve"> </t>
  </si>
  <si>
    <t>Planilha auxiliar - Módulo 6 - Diárias</t>
  </si>
  <si>
    <t>Módulo 6. Diárias</t>
  </si>
  <si>
    <t>Item 6.A - diárias</t>
  </si>
  <si>
    <t>qtde estimada ²</t>
  </si>
  <si>
    <r>
      <t xml:space="preserve">Valor base unitário (R$) </t>
    </r>
    <r>
      <rPr>
        <vertAlign val="superscript"/>
        <sz val="9"/>
        <color indexed="8"/>
        <rFont val="Calibri"/>
        <family val="2"/>
      </rPr>
      <t>3</t>
    </r>
  </si>
  <si>
    <t>6.A</t>
  </si>
  <si>
    <t>Despesas relativas a deslocamento com pernoite fora do município em que o posto de trabalho está alocado - hospedagem, alimentação e locomoção urbana</t>
  </si>
  <si>
    <t>diária</t>
  </si>
  <si>
    <t>Item 6.B</t>
  </si>
  <si>
    <t>aplicação do percentual das DESPESAS INDIRETAS informado no Módulo 4 sobre o valor unitário da diária (item 6.A)</t>
  </si>
  <si>
    <t xml:space="preserve">soma dos itens 6.A e 6.B </t>
  </si>
  <si>
    <t>Item 6.C</t>
  </si>
  <si>
    <t>INCIDÊNCIA DO LUCRO SOBRE DIÁRIAS</t>
  </si>
  <si>
    <t>aplicação do percentual do LUCRO informado no Módulo 4 sobre o subtotal acima (soma dos itens 6.A e 6.B)</t>
  </si>
  <si>
    <t xml:space="preserve">soma dos itens 6A, 6.B, 6.C </t>
  </si>
  <si>
    <t>Item 6.D</t>
  </si>
  <si>
    <t>aplicação do percentual dos TRIBUTOS informados no Módulo 5 sobre o subtotal 3 acima (conta diferenciada de triburos sobre último subtotal)</t>
  </si>
  <si>
    <t>6.F</t>
  </si>
  <si>
    <r>
      <t xml:space="preserve">VALOR UNITÁRIO DA DIÁRIA [SUBTOTAL 3 + Item 6.D]  - (valor que será pago pelo TRE/MS, de forma a contemplar as despesas com tributos, lucro e despesas indiretas) </t>
    </r>
    <r>
      <rPr>
        <b/>
        <vertAlign val="superscript"/>
        <sz val="9"/>
        <color indexed="8"/>
        <rFont val="Calibri"/>
        <family val="2"/>
      </rPr>
      <t>4</t>
    </r>
  </si>
  <si>
    <t>QUADRO-RESUMO - Módulo 6 - Diárias</t>
  </si>
  <si>
    <t>Base legal / memória de cálculo ²</t>
  </si>
  <si>
    <t>6.A.1</t>
  </si>
  <si>
    <t>Diária referente a deslocamento para realização de serviços pertinentes às Eleições 2022</t>
  </si>
  <si>
    <t>Item 6.a  Quantidade + considerad valor total com incidências 6.F</t>
  </si>
  <si>
    <r>
      <t xml:space="preserve">TOTAL ESTIMADO DAS DIÁRIAS </t>
    </r>
    <r>
      <rPr>
        <b/>
        <vertAlign val="superscript"/>
        <sz val="10"/>
        <color indexed="8"/>
        <rFont val="Calibri"/>
        <family val="2"/>
      </rPr>
      <t>5</t>
    </r>
  </si>
  <si>
    <t>¹ - A unidade de medida utilizada neste caso foi a "diária", correspondente ao dia de deslocamento da sede, com pernoite no destino.</t>
  </si>
  <si>
    <t>² - a quantidade corresponde ao total de diárias previstas durante a execução contratual.</t>
  </si>
  <si>
    <t>³ - valor base unitário fixado pelo TRE/MS, correspondente ao montante que deve ser repassado ao auxiliar quando do deslocamento.</t>
  </si>
  <si>
    <r>
      <t>4</t>
    </r>
    <r>
      <rPr>
        <sz val="10"/>
        <color indexed="8"/>
        <rFont val="Calibri"/>
        <family val="2"/>
      </rPr>
      <t xml:space="preserve"> - valor unitário da diária, já acrescidos os valores correspondentes das despesas indiretas, do lucro e dos tributos incidentes, que é o valor que será reembolsado à empresa.</t>
    </r>
  </si>
  <si>
    <r>
      <t>5</t>
    </r>
    <r>
      <rPr>
        <sz val="10"/>
        <color indexed="8"/>
        <rFont val="Calibri"/>
        <family val="2"/>
      </rPr>
      <t xml:space="preserve"> - valor total estimado referente à concessão de diárias durante a execução contratual.</t>
    </r>
  </si>
  <si>
    <t>Hora extra realizada em dias úteis   (A CCT diz: 2 primeiras horas extras em dias normais)</t>
  </si>
  <si>
    <t>7.4.A</t>
  </si>
  <si>
    <t>vide item 7.1 acima (soma dos itens 10.1.A, 10.1.B, 10.1.C, 10.1.D e 10.1.E)</t>
  </si>
  <si>
    <t>vide item 7.2 acima (soma dos itens 10.2.A, 10.2.B, 10.2.C, 10.2.D e 10.2.E)</t>
  </si>
  <si>
    <t>vide item 7.3 acima (soma dos itens 10.3.A, 10.3.B, 10.3.C, 10.3.D e 10.3.E)</t>
  </si>
  <si>
    <t>vide item 7.4 acima (soma dos itens 10.4.A, 10.4.B, 10.4.C, 10.4.D e 10.4.E)</t>
  </si>
  <si>
    <t>DESLOCAMENTOS - VALOR FINAL A SER COBRADO DO TRE-MS</t>
  </si>
  <si>
    <t>Módulo 8. Deslocamentos (despesas com passagens rodoviárias)</t>
  </si>
  <si>
    <t>Item 8.A - passagens rodoviárias</t>
  </si>
  <si>
    <t>qtde ²</t>
  </si>
  <si>
    <r>
      <t xml:space="preserve">Valor unitário estimado (R$) </t>
    </r>
    <r>
      <rPr>
        <b/>
        <vertAlign val="superscript"/>
        <sz val="14"/>
        <color indexed="12"/>
        <rFont val="Calibri"/>
        <family val="2"/>
      </rPr>
      <t>3</t>
    </r>
  </si>
  <si>
    <r>
      <t xml:space="preserve">Valor total estimado (R$) </t>
    </r>
    <r>
      <rPr>
        <vertAlign val="superscript"/>
        <sz val="9"/>
        <color indexed="8"/>
        <rFont val="Calibri"/>
        <family val="2"/>
      </rPr>
      <t>4</t>
    </r>
  </si>
  <si>
    <t>8.A</t>
  </si>
  <si>
    <t>Valor total do deslocamento dos técnicos aos treinamentos a serem ministrados pelo TRE/MS (vide Capítulo VI do Termo de Referência).</t>
  </si>
  <si>
    <t>deslocamento                     (ida e volta)</t>
  </si>
  <si>
    <t>Item 8.B</t>
  </si>
  <si>
    <t>aplicação do percentual das DESPESAS INDIRETAS informado no Módulo 4 sobre o valor unitário do deslocamento (item 8.A)</t>
  </si>
  <si>
    <t xml:space="preserve">soma dos itens 8.A e 8.B </t>
  </si>
  <si>
    <t>Item 8.C</t>
  </si>
  <si>
    <t>aplicação do percentual do LUCRO informado no Módulo 4 sobre o subtotal acima (soma dos itens 8.A e 8.B)</t>
  </si>
  <si>
    <t xml:space="preserve">soma dos itens 8A, 8.B, 8.C </t>
  </si>
  <si>
    <t>Item 8.D</t>
  </si>
  <si>
    <t>8.F</t>
  </si>
  <si>
    <t>¹ - A unidade de medida utilizada neste caso foi o valor relativo às despesas de deslocamento dos técnicos, IDA E VOLTA , já incluídos os percentuais referentes às DESPESAS INDIRETAS, LUCRO E TRIBUTOS incidentes sobre a fatura.</t>
  </si>
  <si>
    <t>² - a quantidade corresponde ao número de auxiliares de apoio às Eleições que deverão se deslocar para participação dos treinamentos.</t>
  </si>
  <si>
    <t>4 - valor total previsto, já computados as despesas indiretas, o lucro e os tributos incidentes;</t>
  </si>
  <si>
    <t>Módulo 9. Treinamento - fornecimento de lanches (coffee-break)</t>
  </si>
  <si>
    <t>Item 9.1 - Fornecimento de coffee-break</t>
  </si>
  <si>
    <r>
      <t xml:space="preserve">custo unitário (R$) </t>
    </r>
    <r>
      <rPr>
        <b/>
        <vertAlign val="superscript"/>
        <sz val="14"/>
        <color indexed="12"/>
        <rFont val="Calibri"/>
        <family val="2"/>
      </rPr>
      <t>3</t>
    </r>
  </si>
  <si>
    <t xml:space="preserve">custo total (R$) </t>
  </si>
  <si>
    <t>Lanches</t>
  </si>
  <si>
    <t>Item 9.B</t>
  </si>
  <si>
    <t>aplicação do percentual das DESPESAS INDIRETAS informado no Módulo 4 sobre o valor unitário do Lanche (item 9.A)</t>
  </si>
  <si>
    <t xml:space="preserve">soma dos itens 9.A e9.B </t>
  </si>
  <si>
    <t>Item 9.C</t>
  </si>
  <si>
    <t>aplicação do percentual do LUCRO informado no Módulo 4 sobre o subtotal acima (soma dos itens 9.A e 9.B)</t>
  </si>
  <si>
    <t xml:space="preserve">soma dos itens 9A, 9.B, 9.C </t>
  </si>
  <si>
    <t>Item 9.D</t>
  </si>
  <si>
    <t>9.F</t>
  </si>
  <si>
    <t>¹ - A unidade de medida utilizada neste caso foi a "coffe-break", que compreende as despesas com a aquisição do lanche para fornecimento a 65 treinandos.</t>
  </si>
  <si>
    <t>² - a quantidade corresponde ao número de lanches (coffee-break) a serem fornecidos durante o treinamento.</t>
  </si>
  <si>
    <r>
      <rPr>
        <b/>
        <vertAlign val="superscript"/>
        <sz val="14"/>
        <color indexed="12"/>
        <rFont val="Calibri"/>
        <family val="2"/>
      </rPr>
      <t>3</t>
    </r>
    <r>
      <rPr>
        <sz val="10"/>
        <color indexed="8"/>
        <rFont val="Calibri"/>
        <family val="2"/>
      </rPr>
      <t xml:space="preserve"> - Custo unitário médio estimado </t>
    </r>
  </si>
  <si>
    <t>Módulo 6. DIÁRIAS</t>
  </si>
  <si>
    <t>6.A.2</t>
  </si>
  <si>
    <t>conforme planilha da aba "Módulo 6 - Diárias"</t>
  </si>
  <si>
    <t>Total - DIÁRIAS</t>
  </si>
  <si>
    <t>QUADRO-RESUMO - VALOR APENAS DOS POSTOS DE AUXILIARES</t>
  </si>
  <si>
    <t>Nº Postos</t>
  </si>
  <si>
    <t>&lt;C.1&gt;</t>
  </si>
  <si>
    <t>Data estimada para execução dos serviços - 01/08/2022 a 07/10/2022</t>
  </si>
  <si>
    <t xml:space="preserve">1º Turno </t>
  </si>
  <si>
    <t>Valor total dos postos de serviço (grupo 02)</t>
  </si>
  <si>
    <t>Valor total das diárias</t>
  </si>
  <si>
    <t>VALOR  APENAS  DOS POSTOS DE AUXILIARES</t>
  </si>
  <si>
    <t>PROPOSTA</t>
  </si>
  <si>
    <t>Identificação da empresa proponente</t>
  </si>
  <si>
    <t>optante pelo SIMPLES?</t>
  </si>
  <si>
    <t>Município/UF:</t>
  </si>
  <si>
    <t>Dados do representante da empresa</t>
  </si>
  <si>
    <t>Proposta de preços</t>
  </si>
  <si>
    <t>ITEM</t>
  </si>
  <si>
    <t>Descrição dos serviços / categoria profissional vinculada</t>
  </si>
  <si>
    <t>Locais de prestação dos serviços</t>
  </si>
  <si>
    <t>Quantidade de postos de serviços</t>
  </si>
  <si>
    <t>Valor mensal por posto de serviço</t>
  </si>
  <si>
    <t>Valor total mensal dos postos de serviços</t>
  </si>
  <si>
    <t>Período da contratação (meses)</t>
  </si>
  <si>
    <t>Valor  total dos postos de serviço</t>
  </si>
  <si>
    <t>(A)</t>
  </si>
  <si>
    <t>(B)</t>
  </si>
  <si>
    <t>(C) = (A) x (B)</t>
  </si>
  <si>
    <t>(D)</t>
  </si>
  <si>
    <t>(E) = (C) x (D)</t>
  </si>
  <si>
    <t>VALOR TOTAL DOS POSTOS DE SERVIÇOS</t>
  </si>
  <si>
    <t>Valor total anual estimado</t>
  </si>
  <si>
    <t>1.d</t>
  </si>
  <si>
    <t>1.e</t>
  </si>
  <si>
    <t>Valor total das horas extras dos postos de Auxiliares</t>
  </si>
  <si>
    <t>1.f</t>
  </si>
  <si>
    <t>Valor total das horas extras dos postos de Supervisores</t>
  </si>
  <si>
    <t>1.g</t>
  </si>
  <si>
    <t>Valor total dos deslocamentos</t>
  </si>
  <si>
    <t>Valor total dos lanches a serem fornecidos nos treinamentos</t>
  </si>
  <si>
    <t>VALOR GLOBAL DA PROPOSTA (SUPERVIDORES + AUXILIARES)</t>
  </si>
  <si>
    <t>Indicar o sindicato, acordo, convenção coletiva ou sentença normativa que rege a categoria profissional que executará o serviço, bem como a respectiva data base e vigência, conforme Código Brasileiro de Ocupações – CBO:</t>
  </si>
  <si>
    <t>Total - MÓDULOS 1 A 3</t>
  </si>
  <si>
    <t>conforme planilha da aba "Superv Modulo 6 - Horas Extras"</t>
  </si>
  <si>
    <t xml:space="preserve">         _________________________,_____, ______ de ________________________ de 2022.</t>
  </si>
  <si>
    <t>valor do Módulo 6. DIÁRIAS</t>
  </si>
  <si>
    <t>valor do Módulo 7. HORAS EXTRAS</t>
  </si>
  <si>
    <r>
      <t xml:space="preserve">N.º </t>
    </r>
    <r>
      <rPr>
        <b/>
        <sz val="10"/>
        <color indexed="8"/>
        <rFont val="Calibri"/>
        <family val="2"/>
      </rPr>
      <t>MÁXIMO</t>
    </r>
    <r>
      <rPr>
        <sz val="10"/>
        <color indexed="8"/>
        <rFont val="Calibri"/>
        <family val="2"/>
      </rPr>
      <t xml:space="preserve"> de meses </t>
    </r>
    <r>
      <rPr>
        <b/>
        <sz val="10"/>
        <color indexed="8"/>
        <rFont val="Calibri"/>
        <family val="2"/>
      </rPr>
      <t>APROXIMADO</t>
    </r>
    <r>
      <rPr>
        <sz val="10"/>
        <color indexed="8"/>
        <rFont val="Calibri"/>
        <family val="2"/>
      </rPr>
      <t xml:space="preserve"> para a contratação</t>
    </r>
  </si>
  <si>
    <t>&lt;D&gt; + &lt;E&gt; + &lt;F&gt;</t>
  </si>
  <si>
    <t>1.a - Auxiliares</t>
  </si>
  <si>
    <t>1.b - Supervisores</t>
  </si>
  <si>
    <t>1.c</t>
  </si>
  <si>
    <t>_________________________,_____, ______ de ________________________ de 2022.</t>
  </si>
  <si>
    <t xml:space="preserve">Reflexo do DSR sobre o valor base da hora extra (item 7.1.A)
fórmula: Valor base da HE / n.º de dias úteis do mês de outubro {24} * n.º de domingos e feriados do mês de outubro {7} </t>
  </si>
  <si>
    <t>1º/06/2021</t>
  </si>
  <si>
    <t>R$: 440,00 CCT - Cláusula 24ª) - Desconto 10% (cláusla 24ª, §7º)</t>
  </si>
  <si>
    <t>MR029689/2021</t>
  </si>
  <si>
    <t xml:space="preserve">valor estimado deslocamento a ser pago aos auxiliares - R$ </t>
  </si>
  <si>
    <t>³ - valor unitário estimado pelo TRE/MS, tendo como base o preço estimado de passagens rodoviárias vigentes em março/2022 para o município de Campo Grande, considerado cada trecho.</t>
  </si>
  <si>
    <t>A remuneração base prevista na CCT vigente (Cláusula Quinta, Parágrafo 2º) é de R$ 1.327,00, para a função de Técnico de Informática. Ocorre que devido à proximidade da data base (1º/06), inserimos o acréscimo percentual de 11,30% (onze vírgula trinta por cento), equivalente ao índice do IPCA acumulado em 03/2022*, perfazendo o valor de R$ 1.476,95.</t>
  </si>
  <si>
    <t>EXAMES ADM E PPRA E PCMSO (se incluir em planilha tem que apresentar comprovante dos exames ao TRE/MS, após assinatura do contrato)</t>
  </si>
  <si>
    <t>Hora extra realizada em dias úteis (primeiras 2 horas)</t>
  </si>
  <si>
    <t>Hora extra realizada em dias úteis e sábados (demais horas)</t>
  </si>
  <si>
    <t>A remuneração base prevista na CCT vigente (Cláusula Quinta, Parágrafo 2º) é de R$ 1.327,00, para a função de Técnico de Informática. Ocorre que devido à proximidade da data base (1º/06), inserimos o acréscimo percentual de 11,30% (onze virgula trinta por cento), equivalente ao índice do IPCA acumulado em 03/2022*, perfazendo o valor de R$ 1.476,95.</t>
  </si>
  <si>
    <t>Item 7.1 - Horas extras (dias úteis - primeiras duas horas)</t>
  </si>
  <si>
    <t>Hora extra realizada dias úteis e sábados (demais horas)</t>
  </si>
  <si>
    <t>considerando 2 turnos de eleição total de 99 dias - equivalente a 3,3 meses</t>
  </si>
  <si>
    <t>1.h</t>
  </si>
  <si>
    <t>Despesas Eventuais</t>
  </si>
  <si>
    <t>aplicação do percentual dos TRIBUTOS informados no Módulo 5 sobre o subtotal 3 acima (conta diferenciada de tributos sobre último subtotal)</t>
  </si>
  <si>
    <r>
      <t xml:space="preserve">VALOR TOTAL ESTIMADO </t>
    </r>
    <r>
      <rPr>
        <b/>
        <vertAlign val="superscript"/>
        <sz val="9"/>
        <color indexed="8"/>
        <rFont val="Calibri"/>
        <family val="2"/>
      </rPr>
      <t>4</t>
    </r>
  </si>
  <si>
    <r>
      <t xml:space="preserve">VALOR TOTAL ESTIMADO DESLOCAMENTO - (valor que será pago pelo TRE/MS, de forma a contemplar as despesas com tributos, lucro e despesas indiretas) </t>
    </r>
    <r>
      <rPr>
        <b/>
        <vertAlign val="superscript"/>
        <sz val="9"/>
        <color indexed="8"/>
        <rFont val="Calibri"/>
        <family val="2"/>
      </rPr>
      <t>4</t>
    </r>
  </si>
  <si>
    <r>
      <t xml:space="preserve">VALOR TOTAL ESTIMADO DE PAGAMENTO DE LANCHES  - (valor que será pago pelo TRE/MS, de forma a contemplar as despesas com tributos, lucro e despesas indiretas) </t>
    </r>
    <r>
      <rPr>
        <b/>
        <vertAlign val="superscript"/>
        <sz val="9"/>
        <color indexed="8"/>
        <rFont val="Calibri"/>
        <family val="2"/>
      </rPr>
      <t>4</t>
    </r>
  </si>
  <si>
    <t>Valor referente ao fornecimento de lanche na hipótese do funcionário permanecer trabalhando após a jornada de trabalho normal, por período superior a 02 (duas) horas, conforme previsão contida na Cláusula 25ª da CCT.</t>
  </si>
  <si>
    <t>Fornecimento de lanches serviço extraordinário acima de 2HE</t>
  </si>
  <si>
    <t>Fornecimento de lanches aos funcionários em caso de execução de horas-extras acima de 2h</t>
  </si>
  <si>
    <t>Deslocamentos - estimativa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</si>
</sst>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0%"/>
    <numFmt numFmtId="166" formatCode="_(* #,##0.000_);_(* \(#,##0.000\);_(* &quot;-&quot;??_);_(@_)"/>
    <numFmt numFmtId="167" formatCode="_(* #,##0.000_);_(* \(#,##0.000\);_(* &quot;-&quot;???_);_(@_)"/>
    <numFmt numFmtId="168" formatCode="_(* #,##0_);_(* \(#,##0\);_(* &quot;-&quot;??_);_(@_)"/>
    <numFmt numFmtId="169" formatCode="#,##0.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indexed="8"/>
      <name val="Calibri"/>
      <family val="2"/>
    </font>
    <font>
      <sz val="10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indexed="18"/>
      <name val="Calibri"/>
      <family val="2"/>
    </font>
    <font>
      <sz val="10"/>
      <color indexed="18"/>
      <name val="Calibri"/>
      <family val="2"/>
    </font>
    <font>
      <b/>
      <sz val="14"/>
      <color indexed="18"/>
      <name val="Calibri"/>
      <family val="2"/>
    </font>
    <font>
      <i/>
      <sz val="10"/>
      <color indexed="18"/>
      <name val="Calibri"/>
      <family val="2"/>
    </font>
    <font>
      <i/>
      <sz val="10"/>
      <color indexed="8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0"/>
      <color indexed="10"/>
      <name val="Calibri"/>
      <family val="2"/>
    </font>
    <font>
      <i/>
      <sz val="10"/>
      <name val="Calibri"/>
      <family val="2"/>
    </font>
    <font>
      <b/>
      <sz val="10"/>
      <color indexed="12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sz val="14"/>
      <color indexed="8"/>
      <name val="Calibri"/>
      <family val="2"/>
    </font>
    <font>
      <vertAlign val="superscript"/>
      <sz val="9"/>
      <color indexed="8"/>
      <name val="Calibri"/>
      <family val="2"/>
    </font>
    <font>
      <sz val="12"/>
      <color indexed="8"/>
      <name val="Calibri"/>
      <family val="2"/>
    </font>
    <font>
      <b/>
      <i/>
      <sz val="10"/>
      <color indexed="8"/>
      <name val="Calibri"/>
      <family val="2"/>
    </font>
    <font>
      <vertAlign val="superscript"/>
      <sz val="10"/>
      <color indexed="8"/>
      <name val="Calibri"/>
      <family val="2"/>
    </font>
    <font>
      <sz val="16"/>
      <color indexed="8"/>
      <name val="Calibri"/>
      <family val="2"/>
    </font>
    <font>
      <sz val="9"/>
      <color indexed="8"/>
      <name val="Calibri"/>
      <family val="2"/>
    </font>
    <font>
      <b/>
      <sz val="10"/>
      <color indexed="8"/>
      <name val="Calibri"/>
      <family val="2"/>
    </font>
    <font>
      <b/>
      <vertAlign val="superscript"/>
      <sz val="9"/>
      <color indexed="8"/>
      <name val="Calibri"/>
      <family val="2"/>
    </font>
    <font>
      <b/>
      <vertAlign val="superscript"/>
      <sz val="10"/>
      <color indexed="8"/>
      <name val="Calibri"/>
      <family val="2"/>
    </font>
    <font>
      <i/>
      <sz val="9"/>
      <color indexed="8"/>
      <name val="Calibri"/>
      <family val="2"/>
    </font>
    <font>
      <i/>
      <sz val="9"/>
      <name val="Calibri"/>
      <family val="2"/>
    </font>
    <font>
      <sz val="9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</font>
    <font>
      <b/>
      <sz val="12"/>
      <color rgb="FF0000FF"/>
      <name val="Calibri"/>
      <family val="2"/>
    </font>
    <font>
      <b/>
      <sz val="12"/>
      <color indexed="8"/>
      <name val="Calibri"/>
      <family val="2"/>
    </font>
    <font>
      <sz val="12"/>
      <color indexed="18"/>
      <name val="Calibri"/>
      <family val="2"/>
    </font>
    <font>
      <b/>
      <vertAlign val="superscript"/>
      <sz val="14"/>
      <color indexed="12"/>
      <name val="Calibri"/>
      <family val="2"/>
    </font>
    <font>
      <sz val="16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E8F5F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/>
      <top/>
      <bottom/>
      <diagonal/>
    </border>
    <border>
      <left/>
      <right style="dashDot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41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3" borderId="0" xfId="0" applyFont="1" applyFill="1"/>
    <xf numFmtId="0" fontId="0" fillId="3" borderId="0" xfId="0" applyFill="1"/>
    <xf numFmtId="0" fontId="3" fillId="0" borderId="0" xfId="0" applyFont="1"/>
    <xf numFmtId="0" fontId="3" fillId="4" borderId="0" xfId="0" applyFont="1" applyFill="1" applyAlignment="1" applyProtection="1">
      <protection locked="0"/>
    </xf>
    <xf numFmtId="0" fontId="0" fillId="0" borderId="0" xfId="0" applyFill="1" applyAlignment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 applyFill="1" applyAlignment="1" applyProtection="1"/>
    <xf numFmtId="0" fontId="0" fillId="0" borderId="0" xfId="0" applyFill="1" applyAlignment="1" applyProtection="1"/>
    <xf numFmtId="0" fontId="4" fillId="4" borderId="0" xfId="3" applyFill="1" applyAlignment="1" applyProtection="1">
      <protection locked="0"/>
    </xf>
    <xf numFmtId="0" fontId="3" fillId="4" borderId="0" xfId="0" applyFont="1" applyFill="1" applyProtection="1">
      <protection locked="0"/>
    </xf>
    <xf numFmtId="0" fontId="5" fillId="5" borderId="0" xfId="0" applyFont="1" applyFill="1" applyAlignment="1" applyProtection="1"/>
    <xf numFmtId="14" fontId="6" fillId="5" borderId="0" xfId="0" applyNumberFormat="1" applyFont="1" applyFill="1" applyAlignment="1" applyProtection="1">
      <alignment horizontal="center"/>
    </xf>
    <xf numFmtId="0" fontId="3" fillId="5" borderId="0" xfId="0" applyFont="1" applyFill="1" applyAlignment="1" applyProtection="1"/>
    <xf numFmtId="0" fontId="3" fillId="0" borderId="0" xfId="0" applyFont="1" applyFill="1"/>
    <xf numFmtId="0" fontId="6" fillId="0" borderId="0" xfId="0" applyFont="1" applyFill="1" applyProtection="1"/>
    <xf numFmtId="0" fontId="3" fillId="0" borderId="0" xfId="0" applyFont="1" applyFill="1" applyAlignment="1"/>
    <xf numFmtId="0" fontId="7" fillId="0" borderId="0" xfId="0" applyFont="1" applyFill="1" applyAlignment="1" applyProtection="1"/>
    <xf numFmtId="0" fontId="3" fillId="0" borderId="0" xfId="0" applyFont="1" applyProtection="1"/>
    <xf numFmtId="0" fontId="6" fillId="0" borderId="0" xfId="0" applyFont="1" applyFill="1" applyAlignment="1" applyProtection="1">
      <alignment horizontal="left" wrapText="1"/>
    </xf>
    <xf numFmtId="0" fontId="6" fillId="6" borderId="0" xfId="0" applyFont="1" applyFill="1" applyAlignment="1" applyProtection="1">
      <protection locked="0"/>
    </xf>
    <xf numFmtId="0" fontId="6" fillId="4" borderId="0" xfId="0" applyFont="1" applyFill="1" applyAlignment="1" applyProtection="1">
      <protection locked="0"/>
    </xf>
    <xf numFmtId="14" fontId="6" fillId="4" borderId="0" xfId="0" applyNumberFormat="1" applyFont="1" applyFill="1" applyAlignment="1" applyProtection="1">
      <alignment horizontal="center"/>
      <protection locked="0"/>
    </xf>
    <xf numFmtId="0" fontId="2" fillId="2" borderId="0" xfId="0" applyFont="1" applyFill="1" applyProtection="1"/>
    <xf numFmtId="0" fontId="0" fillId="2" borderId="0" xfId="0" applyFill="1" applyProtection="1"/>
    <xf numFmtId="0" fontId="0" fillId="0" borderId="0" xfId="0" applyProtection="1"/>
    <xf numFmtId="0" fontId="3" fillId="0" borderId="0" xfId="0" applyFont="1" applyFill="1" applyProtection="1"/>
    <xf numFmtId="0" fontId="8" fillId="0" borderId="0" xfId="0" applyFont="1" applyFill="1" applyAlignment="1" applyProtection="1"/>
    <xf numFmtId="0" fontId="8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3" fillId="7" borderId="0" xfId="0" applyFont="1" applyFill="1" applyProtection="1"/>
    <xf numFmtId="0" fontId="3" fillId="0" borderId="1" xfId="0" applyFont="1" applyBorder="1" applyProtection="1"/>
    <xf numFmtId="0" fontId="3" fillId="8" borderId="1" xfId="0" applyFont="1" applyFill="1" applyBorder="1" applyProtection="1"/>
    <xf numFmtId="0" fontId="3" fillId="0" borderId="1" xfId="0" applyFont="1" applyBorder="1" applyAlignment="1" applyProtection="1">
      <alignment horizontal="center"/>
    </xf>
    <xf numFmtId="0" fontId="9" fillId="4" borderId="1" xfId="0" applyFont="1" applyFill="1" applyBorder="1" applyAlignment="1" applyProtection="1">
      <alignment wrapText="1"/>
      <protection locked="0"/>
    </xf>
    <xf numFmtId="0" fontId="10" fillId="8" borderId="1" xfId="0" applyFont="1" applyFill="1" applyBorder="1" applyAlignment="1" applyProtection="1"/>
    <xf numFmtId="4" fontId="10" fillId="4" borderId="1" xfId="1" applyNumberFormat="1" applyFont="1" applyFill="1" applyBorder="1" applyAlignment="1" applyProtection="1">
      <protection locked="0"/>
    </xf>
    <xf numFmtId="0" fontId="3" fillId="5" borderId="1" xfId="0" applyFont="1" applyFill="1" applyBorder="1" applyProtection="1"/>
    <xf numFmtId="0" fontId="9" fillId="5" borderId="1" xfId="0" applyFont="1" applyFill="1" applyBorder="1" applyAlignment="1" applyProtection="1">
      <alignment wrapText="1"/>
    </xf>
    <xf numFmtId="4" fontId="10" fillId="5" borderId="1" xfId="1" applyNumberFormat="1" applyFont="1" applyFill="1" applyBorder="1" applyAlignment="1" applyProtection="1"/>
    <xf numFmtId="0" fontId="13" fillId="0" borderId="1" xfId="0" applyFont="1" applyFill="1" applyBorder="1" applyAlignment="1" applyProtection="1">
      <alignment wrapText="1"/>
    </xf>
    <xf numFmtId="4" fontId="10" fillId="0" borderId="1" xfId="1" applyNumberFormat="1" applyFont="1" applyBorder="1" applyAlignment="1" applyProtection="1"/>
    <xf numFmtId="0" fontId="3" fillId="0" borderId="1" xfId="0" applyFont="1" applyBorder="1" applyAlignment="1" applyProtection="1">
      <alignment horizontal="right"/>
    </xf>
    <xf numFmtId="0" fontId="3" fillId="4" borderId="1" xfId="0" applyFont="1" applyFill="1" applyBorder="1" applyAlignment="1" applyProtection="1">
      <alignment wrapText="1"/>
      <protection locked="0"/>
    </xf>
    <xf numFmtId="0" fontId="3" fillId="9" borderId="1" xfId="0" applyFont="1" applyFill="1" applyBorder="1" applyProtection="1"/>
    <xf numFmtId="0" fontId="9" fillId="0" borderId="1" xfId="0" applyFont="1" applyBorder="1" applyProtection="1"/>
    <xf numFmtId="4" fontId="10" fillId="10" borderId="1" xfId="1" applyNumberFormat="1" applyFont="1" applyFill="1" applyBorder="1" applyAlignment="1" applyProtection="1"/>
    <xf numFmtId="0" fontId="13" fillId="4" borderId="1" xfId="0" applyFont="1" applyFill="1" applyBorder="1" applyAlignment="1" applyProtection="1">
      <alignment wrapText="1"/>
      <protection locked="0"/>
    </xf>
    <xf numFmtId="4" fontId="10" fillId="11" borderId="1" xfId="1" applyNumberFormat="1" applyFont="1" applyFill="1" applyBorder="1" applyAlignment="1" applyProtection="1">
      <alignment horizontal="right" vertical="center"/>
      <protection locked="0"/>
    </xf>
    <xf numFmtId="4" fontId="10" fillId="4" borderId="1" xfId="1" applyNumberFormat="1" applyFont="1" applyFill="1" applyBorder="1" applyAlignment="1" applyProtection="1">
      <alignment horizontal="right" vertical="center"/>
      <protection locked="0"/>
    </xf>
    <xf numFmtId="4" fontId="10" fillId="0" borderId="1" xfId="1" applyNumberFormat="1" applyFont="1" applyBorder="1" applyAlignment="1" applyProtection="1">
      <alignment horizontal="right" vertical="center"/>
    </xf>
    <xf numFmtId="0" fontId="15" fillId="8" borderId="1" xfId="0" applyFont="1" applyFill="1" applyBorder="1" applyAlignment="1" applyProtection="1"/>
    <xf numFmtId="4" fontId="15" fillId="4" borderId="1" xfId="1" applyNumberFormat="1" applyFont="1" applyFill="1" applyBorder="1" applyAlignment="1" applyProtection="1">
      <alignment horizontal="right" vertical="center"/>
      <protection locked="0"/>
    </xf>
    <xf numFmtId="4" fontId="10" fillId="10" borderId="1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center"/>
    </xf>
    <xf numFmtId="0" fontId="3" fillId="12" borderId="0" xfId="0" applyFont="1" applyFill="1" applyProtection="1"/>
    <xf numFmtId="0" fontId="3" fillId="0" borderId="1" xfId="0" applyFont="1" applyBorder="1" applyAlignment="1" applyProtection="1">
      <alignment horizontal="center" wrapText="1"/>
    </xf>
    <xf numFmtId="0" fontId="3" fillId="0" borderId="1" xfId="0" applyFont="1" applyFill="1" applyBorder="1" applyProtection="1"/>
    <xf numFmtId="39" fontId="10" fillId="4" borderId="1" xfId="1" applyNumberFormat="1" applyFont="1" applyFill="1" applyBorder="1" applyAlignment="1" applyProtection="1">
      <protection locked="0"/>
    </xf>
    <xf numFmtId="1" fontId="10" fillId="4" borderId="1" xfId="1" applyNumberFormat="1" applyFont="1" applyFill="1" applyBorder="1" applyAlignment="1" applyProtection="1">
      <protection locked="0"/>
    </xf>
    <xf numFmtId="1" fontId="10" fillId="0" borderId="1" xfId="1" applyNumberFormat="1" applyFont="1" applyBorder="1" applyAlignment="1" applyProtection="1"/>
    <xf numFmtId="39" fontId="10" fillId="0" borderId="1" xfId="1" applyNumberFormat="1" applyFont="1" applyBorder="1" applyAlignment="1" applyProtection="1"/>
    <xf numFmtId="0" fontId="3" fillId="5" borderId="1" xfId="0" applyFont="1" applyFill="1" applyBorder="1" applyAlignment="1" applyProtection="1">
      <alignment wrapText="1"/>
    </xf>
    <xf numFmtId="39" fontId="10" fillId="10" borderId="1" xfId="1" applyNumberFormat="1" applyFont="1" applyFill="1" applyBorder="1" applyAlignment="1" applyProtection="1"/>
    <xf numFmtId="0" fontId="3" fillId="0" borderId="0" xfId="0" applyFont="1" applyFill="1" applyBorder="1" applyProtection="1"/>
    <xf numFmtId="165" fontId="3" fillId="14" borderId="1" xfId="2" applyNumberFormat="1" applyFont="1" applyFill="1" applyBorder="1" applyProtection="1"/>
    <xf numFmtId="4" fontId="3" fillId="0" borderId="1" xfId="1" applyNumberFormat="1" applyFont="1" applyBorder="1" applyProtection="1"/>
    <xf numFmtId="165" fontId="3" fillId="0" borderId="1" xfId="2" applyNumberFormat="1" applyFont="1" applyBorder="1" applyProtection="1"/>
    <xf numFmtId="165" fontId="3" fillId="4" borderId="1" xfId="2" applyNumberFormat="1" applyFont="1" applyFill="1" applyBorder="1" applyProtection="1">
      <protection locked="0"/>
    </xf>
    <xf numFmtId="0" fontId="3" fillId="0" borderId="2" xfId="0" applyFont="1" applyBorder="1" applyAlignment="1" applyProtection="1">
      <alignment horizontal="right"/>
    </xf>
    <xf numFmtId="0" fontId="3" fillId="4" borderId="2" xfId="0" applyFont="1" applyFill="1" applyBorder="1" applyAlignment="1" applyProtection="1">
      <alignment wrapText="1"/>
      <protection locked="0"/>
    </xf>
    <xf numFmtId="0" fontId="9" fillId="4" borderId="2" xfId="0" applyFont="1" applyFill="1" applyBorder="1" applyAlignment="1" applyProtection="1">
      <alignment wrapText="1"/>
      <protection locked="0"/>
    </xf>
    <xf numFmtId="165" fontId="3" fillId="4" borderId="2" xfId="2" applyNumberFormat="1" applyFont="1" applyFill="1" applyBorder="1" applyProtection="1">
      <protection locked="0"/>
    </xf>
    <xf numFmtId="0" fontId="3" fillId="9" borderId="3" xfId="0" applyFont="1" applyFill="1" applyBorder="1" applyProtection="1"/>
    <xf numFmtId="0" fontId="9" fillId="0" borderId="4" xfId="0" applyFont="1" applyBorder="1" applyProtection="1"/>
    <xf numFmtId="0" fontId="3" fillId="8" borderId="4" xfId="0" applyFont="1" applyFill="1" applyBorder="1" applyProtection="1"/>
    <xf numFmtId="165" fontId="3" fillId="0" borderId="4" xfId="2" applyNumberFormat="1" applyFont="1" applyBorder="1" applyProtection="1"/>
    <xf numFmtId="4" fontId="3" fillId="10" borderId="5" xfId="1" applyNumberFormat="1" applyFont="1" applyFill="1" applyBorder="1" applyProtection="1"/>
    <xf numFmtId="0" fontId="10" fillId="12" borderId="0" xfId="0" applyFont="1" applyFill="1" applyProtection="1"/>
    <xf numFmtId="0" fontId="3" fillId="0" borderId="2" xfId="0" applyFont="1" applyBorder="1" applyProtection="1"/>
    <xf numFmtId="9" fontId="3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65" fontId="10" fillId="4" borderId="1" xfId="2" applyNumberFormat="1" applyFont="1" applyFill="1" applyBorder="1" applyAlignment="1" applyProtection="1">
      <protection locked="0"/>
    </xf>
    <xf numFmtId="4" fontId="3" fillId="13" borderId="1" xfId="1" applyNumberFormat="1" applyFont="1" applyFill="1" applyBorder="1" applyProtection="1"/>
    <xf numFmtId="0" fontId="3" fillId="0" borderId="2" xfId="0" applyFont="1" applyBorder="1" applyAlignment="1" applyProtection="1">
      <alignment wrapText="1"/>
    </xf>
    <xf numFmtId="0" fontId="13" fillId="0" borderId="2" xfId="0" applyFont="1" applyFill="1" applyBorder="1" applyAlignment="1" applyProtection="1">
      <alignment wrapText="1"/>
    </xf>
    <xf numFmtId="165" fontId="10" fillId="0" borderId="2" xfId="2" applyNumberFormat="1" applyFont="1" applyBorder="1" applyAlignment="1" applyProtection="1"/>
    <xf numFmtId="165" fontId="10" fillId="0" borderId="1" xfId="2" applyNumberFormat="1" applyFont="1" applyBorder="1" applyAlignment="1" applyProtection="1"/>
    <xf numFmtId="4" fontId="10" fillId="13" borderId="1" xfId="1" applyNumberFormat="1" applyFont="1" applyFill="1" applyBorder="1" applyAlignment="1" applyProtection="1"/>
    <xf numFmtId="0" fontId="10" fillId="8" borderId="4" xfId="0" applyFont="1" applyFill="1" applyBorder="1" applyAlignment="1" applyProtection="1"/>
    <xf numFmtId="4" fontId="10" fillId="10" borderId="5" xfId="1" applyNumberFormat="1" applyFont="1" applyFill="1" applyBorder="1" applyAlignment="1" applyProtection="1"/>
    <xf numFmtId="0" fontId="9" fillId="0" borderId="0" xfId="0" applyFont="1" applyProtection="1"/>
    <xf numFmtId="0" fontId="10" fillId="0" borderId="0" xfId="0" applyFont="1" applyBorder="1" applyAlignment="1" applyProtection="1"/>
    <xf numFmtId="165" fontId="10" fillId="4" borderId="1" xfId="1" applyNumberFormat="1" applyFont="1" applyFill="1" applyBorder="1" applyAlignment="1" applyProtection="1">
      <protection locked="0"/>
    </xf>
    <xf numFmtId="165" fontId="10" fillId="0" borderId="1" xfId="1" applyNumberFormat="1" applyFont="1" applyFill="1" applyBorder="1" applyAlignment="1" applyProtection="1"/>
    <xf numFmtId="165" fontId="3" fillId="0" borderId="1" xfId="1" applyNumberFormat="1" applyFont="1" applyBorder="1" applyProtection="1"/>
    <xf numFmtId="165" fontId="3" fillId="0" borderId="4" xfId="1" applyNumberFormat="1" applyFont="1" applyBorder="1" applyProtection="1"/>
    <xf numFmtId="0" fontId="3" fillId="7" borderId="0" xfId="0" applyFont="1" applyFill="1" applyBorder="1" applyProtection="1"/>
    <xf numFmtId="0" fontId="3" fillId="9" borderId="6" xfId="0" applyFont="1" applyFill="1" applyBorder="1" applyProtection="1"/>
    <xf numFmtId="0" fontId="3" fillId="0" borderId="7" xfId="0" applyFont="1" applyBorder="1" applyProtection="1"/>
    <xf numFmtId="0" fontId="3" fillId="8" borderId="7" xfId="0" applyFont="1" applyFill="1" applyBorder="1" applyProtection="1"/>
    <xf numFmtId="165" fontId="3" fillId="0" borderId="7" xfId="0" applyNumberFormat="1" applyFont="1" applyBorder="1" applyProtection="1"/>
    <xf numFmtId="4" fontId="3" fillId="0" borderId="8" xfId="0" applyNumberFormat="1" applyFont="1" applyBorder="1" applyProtection="1"/>
    <xf numFmtId="0" fontId="3" fillId="9" borderId="9" xfId="0" applyFont="1" applyFill="1" applyBorder="1" applyProtection="1"/>
    <xf numFmtId="165" fontId="3" fillId="0" borderId="1" xfId="0" applyNumberFormat="1" applyFont="1" applyBorder="1" applyProtection="1"/>
    <xf numFmtId="4" fontId="3" fillId="0" borderId="10" xfId="0" applyNumberFormat="1" applyFont="1" applyBorder="1" applyProtection="1"/>
    <xf numFmtId="0" fontId="3" fillId="0" borderId="1" xfId="0" applyFont="1" applyBorder="1" applyAlignment="1" applyProtection="1">
      <alignment wrapText="1"/>
    </xf>
    <xf numFmtId="0" fontId="3" fillId="8" borderId="2" xfId="0" applyFont="1" applyFill="1" applyBorder="1" applyProtection="1"/>
    <xf numFmtId="165" fontId="3" fillId="0" borderId="2" xfId="0" applyNumberFormat="1" applyFont="1" applyBorder="1" applyProtection="1"/>
    <xf numFmtId="4" fontId="3" fillId="0" borderId="11" xfId="0" applyNumberFormat="1" applyFont="1" applyBorder="1" applyProtection="1"/>
    <xf numFmtId="0" fontId="3" fillId="9" borderId="12" xfId="0" applyFont="1" applyFill="1" applyBorder="1" applyProtection="1"/>
    <xf numFmtId="0" fontId="9" fillId="10" borderId="3" xfId="0" applyFont="1" applyFill="1" applyBorder="1" applyProtection="1"/>
    <xf numFmtId="165" fontId="3" fillId="10" borderId="4" xfId="0" applyNumberFormat="1" applyFont="1" applyFill="1" applyBorder="1" applyProtection="1"/>
    <xf numFmtId="4" fontId="3" fillId="10" borderId="5" xfId="0" applyNumberFormat="1" applyFont="1" applyFill="1" applyBorder="1" applyProtection="1"/>
    <xf numFmtId="0" fontId="3" fillId="9" borderId="0" xfId="0" applyFont="1" applyFill="1" applyBorder="1" applyProtection="1"/>
    <xf numFmtId="166" fontId="3" fillId="8" borderId="1" xfId="0" applyNumberFormat="1" applyFont="1" applyFill="1" applyBorder="1" applyProtection="1"/>
    <xf numFmtId="164" fontId="3" fillId="0" borderId="1" xfId="0" applyNumberFormat="1" applyFont="1" applyBorder="1" applyProtection="1"/>
    <xf numFmtId="164" fontId="3" fillId="8" borderId="1" xfId="0" applyNumberFormat="1" applyFont="1" applyFill="1" applyBorder="1" applyProtection="1"/>
    <xf numFmtId="164" fontId="3" fillId="13" borderId="1" xfId="0" applyNumberFormat="1" applyFont="1" applyFill="1" applyBorder="1" applyProtection="1"/>
    <xf numFmtId="0" fontId="9" fillId="0" borderId="1" xfId="0" applyFont="1" applyBorder="1" applyAlignment="1" applyProtection="1">
      <alignment wrapText="1"/>
    </xf>
    <xf numFmtId="10" fontId="17" fillId="4" borderId="1" xfId="1" applyNumberFormat="1" applyFont="1" applyFill="1" applyBorder="1" applyProtection="1">
      <protection locked="0"/>
    </xf>
    <xf numFmtId="43" fontId="3" fillId="0" borderId="1" xfId="1" applyFont="1" applyBorder="1" applyProtection="1"/>
    <xf numFmtId="166" fontId="3" fillId="8" borderId="1" xfId="1" applyNumberFormat="1" applyFont="1" applyFill="1" applyBorder="1" applyProtection="1"/>
    <xf numFmtId="43" fontId="3" fillId="13" borderId="1" xfId="1" applyFont="1" applyFill="1" applyBorder="1" applyProtection="1"/>
    <xf numFmtId="167" fontId="3" fillId="0" borderId="0" xfId="0" applyNumberFormat="1" applyFont="1" applyProtection="1"/>
    <xf numFmtId="0" fontId="3" fillId="0" borderId="0" xfId="0" applyFont="1" applyProtection="1">
      <protection locked="0"/>
    </xf>
    <xf numFmtId="43" fontId="3" fillId="10" borderId="1" xfId="1" applyFont="1" applyFill="1" applyBorder="1" applyProtection="1"/>
    <xf numFmtId="0" fontId="3" fillId="12" borderId="0" xfId="0" applyFont="1" applyFill="1" applyBorder="1" applyProtection="1"/>
    <xf numFmtId="0" fontId="3" fillId="8" borderId="0" xfId="0" applyFont="1" applyFill="1" applyBorder="1" applyProtection="1"/>
    <xf numFmtId="39" fontId="3" fillId="0" borderId="1" xfId="0" applyNumberFormat="1" applyFont="1" applyBorder="1" applyProtection="1"/>
    <xf numFmtId="0" fontId="10" fillId="8" borderId="1" xfId="0" applyFont="1" applyFill="1" applyBorder="1" applyProtection="1"/>
    <xf numFmtId="39" fontId="3" fillId="13" borderId="1" xfId="0" applyNumberFormat="1" applyFont="1" applyFill="1" applyBorder="1" applyProtection="1"/>
    <xf numFmtId="0" fontId="3" fillId="0" borderId="13" xfId="0" applyFont="1" applyFill="1" applyBorder="1" applyProtection="1"/>
    <xf numFmtId="0" fontId="3" fillId="4" borderId="1" xfId="0" applyFont="1" applyFill="1" applyBorder="1" applyProtection="1">
      <protection locked="0"/>
    </xf>
    <xf numFmtId="165" fontId="17" fillId="4" borderId="1" xfId="1" applyNumberFormat="1" applyFont="1" applyFill="1" applyBorder="1" applyAlignment="1" applyProtection="1">
      <alignment horizontal="right"/>
      <protection locked="0"/>
    </xf>
    <xf numFmtId="39" fontId="3" fillId="0" borderId="1" xfId="1" applyNumberFormat="1" applyFont="1" applyBorder="1" applyAlignment="1" applyProtection="1">
      <alignment horizontal="right"/>
    </xf>
    <xf numFmtId="0" fontId="3" fillId="0" borderId="13" xfId="0" applyFont="1" applyBorder="1" applyProtection="1"/>
    <xf numFmtId="165" fontId="3" fillId="0" borderId="1" xfId="1" applyNumberFormat="1" applyFont="1" applyBorder="1" applyAlignment="1" applyProtection="1">
      <alignment horizontal="right"/>
    </xf>
    <xf numFmtId="39" fontId="3" fillId="0" borderId="0" xfId="0" applyNumberFormat="1" applyFont="1" applyProtection="1"/>
    <xf numFmtId="0" fontId="3" fillId="4" borderId="13" xfId="0" applyFont="1" applyFill="1" applyBorder="1" applyProtection="1">
      <protection locked="0"/>
    </xf>
    <xf numFmtId="165" fontId="19" fillId="4" borderId="1" xfId="1" applyNumberFormat="1" applyFont="1" applyFill="1" applyBorder="1" applyAlignment="1" applyProtection="1">
      <alignment horizontal="right"/>
      <protection locked="0"/>
    </xf>
    <xf numFmtId="0" fontId="9" fillId="0" borderId="13" xfId="0" applyFont="1" applyBorder="1" applyProtection="1"/>
    <xf numFmtId="39" fontId="3" fillId="10" borderId="1" xfId="1" applyNumberFormat="1" applyFont="1" applyFill="1" applyBorder="1" applyAlignment="1" applyProtection="1">
      <alignment horizontal="right"/>
    </xf>
    <xf numFmtId="0" fontId="20" fillId="2" borderId="0" xfId="0" applyFont="1" applyFill="1" applyProtection="1"/>
    <xf numFmtId="0" fontId="3" fillId="2" borderId="0" xfId="0" applyFont="1" applyFill="1" applyProtection="1"/>
    <xf numFmtId="0" fontId="6" fillId="0" borderId="0" xfId="0" applyFont="1" applyFill="1" applyAlignment="1" applyProtection="1"/>
    <xf numFmtId="0" fontId="6" fillId="0" borderId="0" xfId="0" applyFont="1" applyFill="1" applyAlignment="1" applyProtection="1">
      <alignment horizontal="left"/>
    </xf>
    <xf numFmtId="0" fontId="3" fillId="0" borderId="1" xfId="0" applyFont="1" applyFill="1" applyBorder="1" applyAlignment="1" applyProtection="1">
      <alignment horizontal="center"/>
    </xf>
    <xf numFmtId="0" fontId="3" fillId="5" borderId="0" xfId="0" applyFont="1" applyFill="1" applyProtection="1"/>
    <xf numFmtId="0" fontId="3" fillId="0" borderId="1" xfId="0" applyFont="1" applyFill="1" applyBorder="1" applyAlignment="1" applyProtection="1">
      <alignment wrapText="1"/>
    </xf>
    <xf numFmtId="0" fontId="3" fillId="5" borderId="1" xfId="0" applyFont="1" applyFill="1" applyBorder="1" applyAlignment="1" applyProtection="1">
      <alignment horizontal="center" wrapText="1"/>
    </xf>
    <xf numFmtId="10" fontId="22" fillId="5" borderId="14" xfId="0" applyNumberFormat="1" applyFont="1" applyFill="1" applyBorder="1" applyAlignment="1" applyProtection="1">
      <alignment horizontal="center"/>
    </xf>
    <xf numFmtId="39" fontId="10" fillId="5" borderId="1" xfId="1" applyNumberFormat="1" applyFont="1" applyFill="1" applyBorder="1" applyAlignment="1" applyProtection="1"/>
    <xf numFmtId="0" fontId="17" fillId="5" borderId="0" xfId="0" applyFont="1" applyFill="1" applyProtection="1"/>
    <xf numFmtId="0" fontId="3" fillId="5" borderId="2" xfId="0" applyFont="1" applyFill="1" applyBorder="1" applyAlignment="1" applyProtection="1">
      <alignment horizontal="center"/>
    </xf>
    <xf numFmtId="0" fontId="3" fillId="12" borderId="1" xfId="0" applyFont="1" applyFill="1" applyBorder="1" applyProtection="1"/>
    <xf numFmtId="10" fontId="3" fillId="5" borderId="1" xfId="0" applyNumberFormat="1" applyFont="1" applyFill="1" applyBorder="1" applyProtection="1"/>
    <xf numFmtId="4" fontId="3" fillId="5" borderId="1" xfId="0" applyNumberFormat="1" applyFont="1" applyFill="1" applyBorder="1" applyProtection="1"/>
    <xf numFmtId="165" fontId="3" fillId="5" borderId="1" xfId="0" applyNumberFormat="1" applyFont="1" applyFill="1" applyBorder="1" applyProtection="1"/>
    <xf numFmtId="165" fontId="3" fillId="0" borderId="0" xfId="0" applyNumberFormat="1" applyFont="1" applyProtection="1"/>
    <xf numFmtId="4" fontId="3" fillId="0" borderId="0" xfId="0" applyNumberFormat="1" applyFont="1" applyProtection="1"/>
    <xf numFmtId="0" fontId="24" fillId="0" borderId="1" xfId="0" applyFont="1" applyFill="1" applyBorder="1" applyProtection="1"/>
    <xf numFmtId="0" fontId="24" fillId="0" borderId="14" xfId="0" applyFont="1" applyBorder="1" applyProtection="1"/>
    <xf numFmtId="0" fontId="3" fillId="0" borderId="14" xfId="0" applyFont="1" applyBorder="1" applyProtection="1"/>
    <xf numFmtId="165" fontId="3" fillId="0" borderId="14" xfId="0" applyNumberFormat="1" applyFont="1" applyBorder="1" applyProtection="1"/>
    <xf numFmtId="4" fontId="3" fillId="10" borderId="1" xfId="0" applyNumberFormat="1" applyFont="1" applyFill="1" applyBorder="1" applyProtection="1"/>
    <xf numFmtId="43" fontId="3" fillId="0" borderId="0" xfId="1" applyFont="1" applyProtection="1"/>
    <xf numFmtId="0" fontId="24" fillId="0" borderId="0" xfId="0" applyFont="1" applyFill="1" applyBorder="1" applyProtection="1"/>
    <xf numFmtId="0" fontId="24" fillId="0" borderId="0" xfId="0" applyFont="1" applyBorder="1" applyProtection="1"/>
    <xf numFmtId="0" fontId="3" fillId="0" borderId="0" xfId="0" applyFont="1" applyBorder="1" applyProtection="1"/>
    <xf numFmtId="165" fontId="3" fillId="0" borderId="0" xfId="0" applyNumberFormat="1" applyFont="1" applyBorder="1" applyProtection="1"/>
    <xf numFmtId="4" fontId="3" fillId="0" borderId="0" xfId="0" applyNumberFormat="1" applyFont="1" applyFill="1" applyBorder="1" applyProtection="1"/>
    <xf numFmtId="165" fontId="3" fillId="5" borderId="0" xfId="0" applyNumberFormat="1" applyFont="1" applyFill="1" applyProtection="1"/>
    <xf numFmtId="4" fontId="3" fillId="5" borderId="0" xfId="0" applyNumberFormat="1" applyFont="1" applyFill="1" applyProtection="1"/>
    <xf numFmtId="0" fontId="3" fillId="5" borderId="1" xfId="0" applyFont="1" applyFill="1" applyBorder="1" applyAlignment="1" applyProtection="1">
      <alignment horizontal="center"/>
    </xf>
    <xf numFmtId="4" fontId="3" fillId="0" borderId="1" xfId="0" applyNumberFormat="1" applyFont="1" applyBorder="1" applyProtection="1"/>
    <xf numFmtId="165" fontId="3" fillId="0" borderId="0" xfId="0" applyNumberFormat="1" applyFont="1" applyFill="1" applyBorder="1" applyProtection="1"/>
    <xf numFmtId="43" fontId="3" fillId="0" borderId="0" xfId="1" applyFont="1" applyFill="1" applyProtection="1"/>
    <xf numFmtId="0" fontId="23" fillId="0" borderId="13" xfId="0" applyFont="1" applyBorder="1" applyAlignment="1" applyProtection="1">
      <alignment wrapText="1"/>
    </xf>
    <xf numFmtId="1" fontId="3" fillId="0" borderId="1" xfId="1" applyNumberFormat="1" applyFont="1" applyFill="1" applyBorder="1" applyAlignment="1" applyProtection="1">
      <alignment horizontal="right"/>
    </xf>
    <xf numFmtId="39" fontId="3" fillId="0" borderId="1" xfId="1" applyNumberFormat="1" applyFont="1" applyFill="1" applyBorder="1" applyAlignment="1" applyProtection="1">
      <alignment horizontal="right"/>
    </xf>
    <xf numFmtId="0" fontId="24" fillId="0" borderId="13" xfId="0" applyFont="1" applyBorder="1" applyProtection="1"/>
    <xf numFmtId="0" fontId="3" fillId="0" borderId="15" xfId="0" applyFont="1" applyFill="1" applyBorder="1" applyProtection="1"/>
    <xf numFmtId="0" fontId="27" fillId="0" borderId="1" xfId="0" applyNumberFormat="1" applyFont="1" applyBorder="1" applyAlignment="1" applyProtection="1">
      <alignment wrapText="1"/>
    </xf>
    <xf numFmtId="0" fontId="10" fillId="9" borderId="1" xfId="0" applyFont="1" applyFill="1" applyBorder="1" applyAlignment="1" applyProtection="1"/>
    <xf numFmtId="0" fontId="10" fillId="0" borderId="1" xfId="0" applyFont="1" applyBorder="1" applyProtection="1"/>
    <xf numFmtId="0" fontId="28" fillId="0" borderId="1" xfId="0" applyFont="1" applyFill="1" applyBorder="1" applyAlignment="1" applyProtection="1">
      <alignment wrapText="1"/>
    </xf>
    <xf numFmtId="0" fontId="23" fillId="0" borderId="1" xfId="0" applyFont="1" applyBorder="1" applyAlignment="1" applyProtection="1">
      <alignment wrapText="1"/>
    </xf>
    <xf numFmtId="0" fontId="27" fillId="0" borderId="1" xfId="0" applyFont="1" applyBorder="1" applyAlignment="1" applyProtection="1">
      <alignment wrapText="1"/>
    </xf>
    <xf numFmtId="0" fontId="9" fillId="10" borderId="1" xfId="0" applyFont="1" applyFill="1" applyBorder="1" applyProtection="1"/>
    <xf numFmtId="43" fontId="10" fillId="10" borderId="1" xfId="1" applyFont="1" applyFill="1" applyBorder="1" applyAlignment="1" applyProtection="1"/>
    <xf numFmtId="39" fontId="3" fillId="0" borderId="1" xfId="1" applyNumberFormat="1" applyFont="1" applyBorder="1" applyProtection="1"/>
    <xf numFmtId="165" fontId="23" fillId="0" borderId="1" xfId="0" applyNumberFormat="1" applyFont="1" applyBorder="1" applyProtection="1"/>
    <xf numFmtId="4" fontId="23" fillId="0" borderId="1" xfId="0" applyNumberFormat="1" applyFont="1" applyBorder="1" applyProtection="1"/>
    <xf numFmtId="0" fontId="13" fillId="0" borderId="1" xfId="0" applyFont="1" applyBorder="1" applyAlignment="1" applyProtection="1"/>
    <xf numFmtId="165" fontId="10" fillId="0" borderId="1" xfId="1" applyNumberFormat="1" applyFont="1" applyBorder="1" applyAlignment="1" applyProtection="1"/>
    <xf numFmtId="0" fontId="13" fillId="0" borderId="1" xfId="0" applyFont="1" applyBorder="1" applyAlignment="1" applyProtection="1">
      <alignment wrapText="1"/>
    </xf>
    <xf numFmtId="0" fontId="28" fillId="0" borderId="1" xfId="0" applyFont="1" applyBorder="1" applyAlignment="1" applyProtection="1">
      <alignment wrapText="1"/>
    </xf>
    <xf numFmtId="0" fontId="28" fillId="0" borderId="1" xfId="0" applyFont="1" applyBorder="1" applyAlignment="1" applyProtection="1"/>
    <xf numFmtId="43" fontId="10" fillId="13" borderId="1" xfId="1" applyFont="1" applyFill="1" applyBorder="1" applyAlignment="1" applyProtection="1"/>
    <xf numFmtId="0" fontId="9" fillId="0" borderId="0" xfId="0" applyFont="1" applyFill="1" applyBorder="1" applyProtection="1"/>
    <xf numFmtId="165" fontId="3" fillId="0" borderId="0" xfId="1" applyNumberFormat="1" applyFont="1" applyFill="1" applyBorder="1" applyProtection="1"/>
    <xf numFmtId="43" fontId="3" fillId="0" borderId="0" xfId="1" applyFont="1" applyFill="1" applyBorder="1" applyProtection="1"/>
    <xf numFmtId="0" fontId="27" fillId="0" borderId="1" xfId="0" applyFont="1" applyFill="1" applyBorder="1" applyAlignment="1" applyProtection="1">
      <alignment wrapText="1"/>
    </xf>
    <xf numFmtId="165" fontId="3" fillId="0" borderId="1" xfId="0" applyNumberFormat="1" applyFont="1" applyFill="1" applyBorder="1" applyAlignment="1" applyProtection="1">
      <alignment horizontal="right"/>
    </xf>
    <xf numFmtId="39" fontId="3" fillId="0" borderId="1" xfId="0" applyNumberFormat="1" applyFont="1" applyFill="1" applyBorder="1" applyAlignment="1" applyProtection="1">
      <alignment horizontal="right"/>
    </xf>
    <xf numFmtId="39" fontId="3" fillId="10" borderId="1" xfId="0" applyNumberFormat="1" applyFont="1" applyFill="1" applyBorder="1" applyProtection="1"/>
    <xf numFmtId="10" fontId="3" fillId="0" borderId="1" xfId="1" applyNumberFormat="1" applyFont="1" applyBorder="1" applyProtection="1"/>
    <xf numFmtId="39" fontId="3" fillId="10" borderId="1" xfId="1" applyNumberFormat="1" applyFont="1" applyFill="1" applyBorder="1" applyProtection="1"/>
    <xf numFmtId="0" fontId="27" fillId="0" borderId="13" xfId="0" applyFont="1" applyBorder="1" applyAlignment="1" applyProtection="1">
      <alignment wrapText="1"/>
    </xf>
    <xf numFmtId="166" fontId="3" fillId="0" borderId="1" xfId="0" applyNumberFormat="1" applyFont="1" applyBorder="1" applyProtection="1"/>
    <xf numFmtId="164" fontId="3" fillId="10" borderId="1" xfId="0" applyNumberFormat="1" applyFont="1" applyFill="1" applyBorder="1" applyProtection="1"/>
    <xf numFmtId="39" fontId="3" fillId="0" borderId="1" xfId="0" applyNumberFormat="1" applyFont="1" applyFill="1" applyBorder="1" applyProtection="1"/>
    <xf numFmtId="4" fontId="3" fillId="0" borderId="1" xfId="0" applyNumberFormat="1" applyFont="1" applyBorder="1" applyAlignment="1" applyProtection="1">
      <alignment horizontal="right"/>
    </xf>
    <xf numFmtId="4" fontId="3" fillId="10" borderId="1" xfId="1" applyNumberFormat="1" applyFont="1" applyFill="1" applyBorder="1" applyAlignment="1" applyProtection="1">
      <alignment horizontal="right"/>
    </xf>
    <xf numFmtId="166" fontId="3" fillId="9" borderId="1" xfId="0" applyNumberFormat="1" applyFont="1" applyFill="1" applyBorder="1" applyProtection="1"/>
    <xf numFmtId="0" fontId="27" fillId="9" borderId="1" xfId="0" applyFont="1" applyFill="1" applyBorder="1" applyAlignment="1" applyProtection="1">
      <alignment wrapText="1"/>
    </xf>
    <xf numFmtId="0" fontId="3" fillId="5" borderId="1" xfId="0" applyNumberFormat="1" applyFont="1" applyFill="1" applyBorder="1" applyProtection="1"/>
    <xf numFmtId="0" fontId="30" fillId="15" borderId="1" xfId="0" applyFont="1" applyFill="1" applyBorder="1" applyProtection="1"/>
    <xf numFmtId="166" fontId="30" fillId="9" borderId="1" xfId="0" applyNumberFormat="1" applyFont="1" applyFill="1" applyBorder="1" applyProtection="1"/>
    <xf numFmtId="39" fontId="30" fillId="15" borderId="1" xfId="0" applyNumberFormat="1" applyFont="1" applyFill="1" applyBorder="1" applyProtection="1"/>
    <xf numFmtId="0" fontId="23" fillId="0" borderId="0" xfId="0" quotePrefix="1" applyFont="1" applyAlignment="1" applyProtection="1">
      <alignment horizontal="left"/>
    </xf>
    <xf numFmtId="0" fontId="3" fillId="0" borderId="18" xfId="0" applyFont="1" applyBorder="1" applyProtection="1"/>
    <xf numFmtId="0" fontId="3" fillId="0" borderId="19" xfId="0" applyFont="1" applyBorder="1" applyProtection="1"/>
    <xf numFmtId="0" fontId="3" fillId="0" borderId="20" xfId="0" applyFont="1" applyBorder="1" applyProtection="1"/>
    <xf numFmtId="0" fontId="3" fillId="0" borderId="0" xfId="0" applyFont="1" applyBorder="1" applyAlignment="1" applyProtection="1"/>
    <xf numFmtId="0" fontId="3" fillId="0" borderId="22" xfId="0" applyFont="1" applyBorder="1" applyProtection="1"/>
    <xf numFmtId="0" fontId="3" fillId="0" borderId="23" xfId="0" applyFont="1" applyBorder="1" applyProtection="1"/>
    <xf numFmtId="14" fontId="6" fillId="5" borderId="0" xfId="0" applyNumberFormat="1" applyFont="1" applyFill="1" applyProtection="1"/>
    <xf numFmtId="0" fontId="6" fillId="6" borderId="0" xfId="0" applyFont="1" applyFill="1" applyProtection="1"/>
    <xf numFmtId="0" fontId="32" fillId="0" borderId="0" xfId="0" applyFont="1" applyFill="1" applyAlignment="1" applyProtection="1"/>
    <xf numFmtId="14" fontId="5" fillId="6" borderId="0" xfId="0" applyNumberFormat="1" applyFont="1" applyFill="1" applyProtection="1">
      <protection locked="0"/>
    </xf>
    <xf numFmtId="4" fontId="10" fillId="4" borderId="1" xfId="4" applyNumberFormat="1" applyFont="1" applyFill="1" applyBorder="1" applyAlignment="1" applyProtection="1">
      <protection locked="0"/>
    </xf>
    <xf numFmtId="4" fontId="10" fillId="0" borderId="1" xfId="4" applyNumberFormat="1" applyFont="1" applyBorder="1" applyAlignment="1" applyProtection="1"/>
    <xf numFmtId="4" fontId="10" fillId="10" borderId="1" xfId="4" applyNumberFormat="1" applyFont="1" applyFill="1" applyBorder="1" applyAlignment="1" applyProtection="1"/>
    <xf numFmtId="4" fontId="10" fillId="4" borderId="1" xfId="4" applyNumberFormat="1" applyFont="1" applyFill="1" applyBorder="1" applyAlignment="1" applyProtection="1">
      <alignment horizontal="right" vertical="center"/>
      <protection locked="0"/>
    </xf>
    <xf numFmtId="4" fontId="10" fillId="0" borderId="1" xfId="4" applyNumberFormat="1" applyFont="1" applyBorder="1" applyAlignment="1" applyProtection="1">
      <alignment horizontal="right" vertical="center"/>
    </xf>
    <xf numFmtId="4" fontId="15" fillId="4" borderId="1" xfId="4" applyNumberFormat="1" applyFont="1" applyFill="1" applyBorder="1" applyAlignment="1" applyProtection="1">
      <alignment horizontal="right" vertical="center"/>
      <protection locked="0"/>
    </xf>
    <xf numFmtId="4" fontId="10" fillId="10" borderId="1" xfId="4" applyNumberFormat="1" applyFont="1" applyFill="1" applyBorder="1" applyAlignment="1" applyProtection="1">
      <alignment horizontal="right" vertical="center"/>
    </xf>
    <xf numFmtId="39" fontId="10" fillId="4" borderId="1" xfId="4" applyNumberFormat="1" applyFont="1" applyFill="1" applyBorder="1" applyAlignment="1" applyProtection="1">
      <protection locked="0"/>
    </xf>
    <xf numFmtId="1" fontId="10" fillId="4" borderId="1" xfId="4" applyNumberFormat="1" applyFont="1" applyFill="1" applyBorder="1" applyAlignment="1" applyProtection="1">
      <protection locked="0"/>
    </xf>
    <xf numFmtId="1" fontId="10" fillId="0" borderId="1" xfId="4" applyNumberFormat="1" applyFont="1" applyBorder="1" applyAlignment="1" applyProtection="1"/>
    <xf numFmtId="39" fontId="10" fillId="0" borderId="1" xfId="4" applyNumberFormat="1" applyFont="1" applyBorder="1" applyAlignment="1" applyProtection="1"/>
    <xf numFmtId="0" fontId="9" fillId="4" borderId="1" xfId="0" applyFont="1" applyFill="1" applyBorder="1" applyAlignment="1" applyProtection="1">
      <alignment wrapText="1"/>
    </xf>
    <xf numFmtId="39" fontId="10" fillId="10" borderId="1" xfId="4" applyNumberFormat="1" applyFont="1" applyFill="1" applyBorder="1" applyAlignment="1" applyProtection="1"/>
    <xf numFmtId="165" fontId="3" fillId="14" borderId="1" xfId="5" applyNumberFormat="1" applyFont="1" applyFill="1" applyBorder="1" applyProtection="1">
      <protection locked="0"/>
    </xf>
    <xf numFmtId="4" fontId="3" fillId="0" borderId="1" xfId="4" applyNumberFormat="1" applyFont="1" applyBorder="1" applyProtection="1"/>
    <xf numFmtId="165" fontId="3" fillId="0" borderId="1" xfId="5" applyNumberFormat="1" applyFont="1" applyBorder="1" applyProtection="1"/>
    <xf numFmtId="165" fontId="3" fillId="4" borderId="1" xfId="5" applyNumberFormat="1" applyFont="1" applyFill="1" applyBorder="1" applyProtection="1">
      <protection locked="0"/>
    </xf>
    <xf numFmtId="165" fontId="3" fillId="4" borderId="2" xfId="5" applyNumberFormat="1" applyFont="1" applyFill="1" applyBorder="1" applyProtection="1">
      <protection locked="0"/>
    </xf>
    <xf numFmtId="165" fontId="3" fillId="0" borderId="4" xfId="5" applyNumberFormat="1" applyFont="1" applyBorder="1" applyProtection="1"/>
    <xf numFmtId="4" fontId="3" fillId="10" borderId="5" xfId="4" applyNumberFormat="1" applyFont="1" applyFill="1" applyBorder="1" applyProtection="1"/>
    <xf numFmtId="165" fontId="10" fillId="4" borderId="1" xfId="5" applyNumberFormat="1" applyFont="1" applyFill="1" applyBorder="1" applyAlignment="1" applyProtection="1">
      <protection locked="0"/>
    </xf>
    <xf numFmtId="4" fontId="3" fillId="13" borderId="1" xfId="4" applyNumberFormat="1" applyFont="1" applyFill="1" applyBorder="1" applyProtection="1"/>
    <xf numFmtId="165" fontId="10" fillId="0" borderId="2" xfId="5" applyNumberFormat="1" applyFont="1" applyBorder="1" applyAlignment="1" applyProtection="1"/>
    <xf numFmtId="4" fontId="3" fillId="0" borderId="2" xfId="4" applyNumberFormat="1" applyFont="1" applyBorder="1" applyProtection="1"/>
    <xf numFmtId="165" fontId="10" fillId="0" borderId="1" xfId="5" applyNumberFormat="1" applyFont="1" applyBorder="1" applyAlignment="1" applyProtection="1"/>
    <xf numFmtId="4" fontId="10" fillId="13" borderId="1" xfId="4" applyNumberFormat="1" applyFont="1" applyFill="1" applyBorder="1" applyAlignment="1" applyProtection="1"/>
    <xf numFmtId="4" fontId="10" fillId="10" borderId="5" xfId="4" applyNumberFormat="1" applyFont="1" applyFill="1" applyBorder="1" applyAlignment="1" applyProtection="1"/>
    <xf numFmtId="165" fontId="10" fillId="4" borderId="1" xfId="4" applyNumberFormat="1" applyFont="1" applyFill="1" applyBorder="1" applyAlignment="1" applyProtection="1">
      <protection locked="0"/>
    </xf>
    <xf numFmtId="165" fontId="10" fillId="0" borderId="1" xfId="4" applyNumberFormat="1" applyFont="1" applyFill="1" applyBorder="1" applyAlignment="1" applyProtection="1"/>
    <xf numFmtId="165" fontId="3" fillId="0" borderId="1" xfId="4" applyNumberFormat="1" applyFont="1" applyBorder="1" applyProtection="1"/>
    <xf numFmtId="165" fontId="3" fillId="0" borderId="4" xfId="4" applyNumberFormat="1" applyFont="1" applyBorder="1" applyProtection="1"/>
    <xf numFmtId="10" fontId="17" fillId="4" borderId="1" xfId="4" applyNumberFormat="1" applyFont="1" applyFill="1" applyBorder="1" applyProtection="1">
      <protection locked="0"/>
    </xf>
    <xf numFmtId="164" fontId="3" fillId="0" borderId="1" xfId="4" applyFont="1" applyBorder="1" applyProtection="1"/>
    <xf numFmtId="166" fontId="3" fillId="8" borderId="1" xfId="4" applyNumberFormat="1" applyFont="1" applyFill="1" applyBorder="1" applyProtection="1"/>
    <xf numFmtId="164" fontId="3" fillId="13" borderId="1" xfId="4" applyFont="1" applyFill="1" applyBorder="1" applyProtection="1"/>
    <xf numFmtId="164" fontId="3" fillId="10" borderId="1" xfId="4" applyFont="1" applyFill="1" applyBorder="1" applyProtection="1"/>
    <xf numFmtId="39" fontId="3" fillId="0" borderId="1" xfId="4" applyNumberFormat="1" applyFont="1" applyBorder="1" applyAlignment="1" applyProtection="1">
      <alignment horizontal="right"/>
    </xf>
    <xf numFmtId="165" fontId="3" fillId="0" borderId="1" xfId="4" applyNumberFormat="1" applyFont="1" applyBorder="1" applyAlignment="1" applyProtection="1">
      <alignment horizontal="right"/>
    </xf>
    <xf numFmtId="165" fontId="19" fillId="4" borderId="1" xfId="4" applyNumberFormat="1" applyFont="1" applyFill="1" applyBorder="1" applyAlignment="1" applyProtection="1">
      <alignment horizontal="right"/>
      <protection locked="0"/>
    </xf>
    <xf numFmtId="39" fontId="3" fillId="10" borderId="1" xfId="4" applyNumberFormat="1" applyFont="1" applyFill="1" applyBorder="1" applyAlignment="1" applyProtection="1">
      <alignment horizontal="right"/>
    </xf>
    <xf numFmtId="0" fontId="3" fillId="9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9" borderId="14" xfId="0" applyFont="1" applyFill="1" applyBorder="1" applyAlignment="1" applyProtection="1">
      <alignment horizontal="center"/>
    </xf>
    <xf numFmtId="4" fontId="10" fillId="9" borderId="1" xfId="4" applyNumberFormat="1" applyFont="1" applyFill="1" applyBorder="1" applyAlignment="1" applyProtection="1"/>
    <xf numFmtId="10" fontId="3" fillId="0" borderId="1" xfId="0" applyNumberFormat="1" applyFont="1" applyBorder="1" applyProtection="1"/>
    <xf numFmtId="0" fontId="3" fillId="16" borderId="1" xfId="0" applyFont="1" applyFill="1" applyBorder="1" applyAlignment="1" applyProtection="1">
      <alignment horizontal="center"/>
    </xf>
    <xf numFmtId="164" fontId="3" fillId="0" borderId="0" xfId="4" applyFont="1" applyProtection="1"/>
    <xf numFmtId="164" fontId="3" fillId="0" borderId="0" xfId="4" applyFont="1" applyFill="1" applyProtection="1"/>
    <xf numFmtId="0" fontId="3" fillId="0" borderId="13" xfId="0" applyFont="1" applyFill="1" applyBorder="1" applyAlignment="1" applyProtection="1">
      <alignment wrapText="1"/>
    </xf>
    <xf numFmtId="3" fontId="3" fillId="0" borderId="1" xfId="4" applyNumberFormat="1" applyFont="1" applyFill="1" applyBorder="1" applyAlignment="1" applyProtection="1">
      <alignment horizontal="right"/>
    </xf>
    <xf numFmtId="39" fontId="3" fillId="0" borderId="1" xfId="4" applyNumberFormat="1" applyFont="1" applyFill="1" applyBorder="1" applyAlignment="1" applyProtection="1">
      <alignment horizontal="right"/>
    </xf>
    <xf numFmtId="0" fontId="34" fillId="0" borderId="0" xfId="0" applyFont="1" applyFill="1" applyAlignment="1" applyProtection="1">
      <alignment horizontal="left"/>
    </xf>
    <xf numFmtId="0" fontId="3" fillId="17" borderId="1" xfId="0" applyFont="1" applyFill="1" applyBorder="1" applyAlignment="1" applyProtection="1">
      <alignment wrapText="1"/>
    </xf>
    <xf numFmtId="10" fontId="22" fillId="0" borderId="14" xfId="0" applyNumberFormat="1" applyFont="1" applyFill="1" applyBorder="1" applyAlignment="1" applyProtection="1">
      <alignment horizontal="center"/>
    </xf>
    <xf numFmtId="1" fontId="3" fillId="0" borderId="1" xfId="4" applyNumberFormat="1" applyFont="1" applyFill="1" applyBorder="1" applyAlignment="1" applyProtection="1">
      <alignment horizontal="right"/>
    </xf>
    <xf numFmtId="164" fontId="3" fillId="18" borderId="1" xfId="0" applyNumberFormat="1" applyFont="1" applyFill="1" applyBorder="1" applyProtection="1"/>
    <xf numFmtId="164" fontId="3" fillId="5" borderId="0" xfId="0" applyNumberFormat="1" applyFont="1" applyFill="1" applyBorder="1" applyProtection="1"/>
    <xf numFmtId="39" fontId="36" fillId="5" borderId="1" xfId="4" applyNumberFormat="1" applyFont="1" applyFill="1" applyBorder="1" applyAlignment="1" applyProtection="1"/>
    <xf numFmtId="39" fontId="29" fillId="0" borderId="1" xfId="4" applyNumberFormat="1" applyFont="1" applyBorder="1" applyAlignment="1" applyProtection="1"/>
    <xf numFmtId="164" fontId="10" fillId="10" borderId="1" xfId="4" applyFont="1" applyFill="1" applyBorder="1" applyAlignment="1" applyProtection="1"/>
    <xf numFmtId="39" fontId="3" fillId="0" borderId="1" xfId="4" applyNumberFormat="1" applyFont="1" applyBorder="1" applyProtection="1"/>
    <xf numFmtId="165" fontId="10" fillId="0" borderId="1" xfId="4" applyNumberFormat="1" applyFont="1" applyBorder="1" applyAlignment="1" applyProtection="1"/>
    <xf numFmtId="165" fontId="29" fillId="0" borderId="1" xfId="4" applyNumberFormat="1" applyFont="1" applyBorder="1" applyAlignment="1" applyProtection="1"/>
    <xf numFmtId="39" fontId="23" fillId="0" borderId="1" xfId="4" applyNumberFormat="1" applyFont="1" applyBorder="1" applyProtection="1"/>
    <xf numFmtId="164" fontId="10" fillId="13" borderId="1" xfId="4" applyFont="1" applyFill="1" applyBorder="1" applyAlignment="1" applyProtection="1"/>
    <xf numFmtId="165" fontId="3" fillId="0" borderId="0" xfId="4" applyNumberFormat="1" applyFont="1" applyFill="1" applyBorder="1" applyProtection="1"/>
    <xf numFmtId="164" fontId="3" fillId="0" borderId="0" xfId="4" applyFont="1" applyFill="1" applyBorder="1" applyProtection="1"/>
    <xf numFmtId="10" fontId="3" fillId="0" borderId="1" xfId="4" applyNumberFormat="1" applyFont="1" applyBorder="1" applyProtection="1"/>
    <xf numFmtId="39" fontId="3" fillId="10" borderId="1" xfId="4" applyNumberFormat="1" applyFont="1" applyFill="1" applyBorder="1" applyProtection="1"/>
    <xf numFmtId="165" fontId="23" fillId="0" borderId="1" xfId="4" applyNumberFormat="1" applyFont="1" applyBorder="1" applyAlignment="1" applyProtection="1">
      <alignment horizontal="right"/>
    </xf>
    <xf numFmtId="39" fontId="23" fillId="0" borderId="1" xfId="4" applyNumberFormat="1" applyFont="1" applyBorder="1" applyAlignment="1" applyProtection="1">
      <alignment horizontal="right"/>
    </xf>
    <xf numFmtId="4" fontId="3" fillId="10" borderId="1" xfId="4" applyNumberFormat="1" applyFont="1" applyFill="1" applyBorder="1" applyAlignment="1" applyProtection="1">
      <alignment horizontal="right"/>
    </xf>
    <xf numFmtId="39" fontId="3" fillId="5" borderId="1" xfId="0" applyNumberFormat="1" applyFont="1" applyFill="1" applyBorder="1" applyProtection="1"/>
    <xf numFmtId="168" fontId="3" fillId="0" borderId="1" xfId="0" applyNumberFormat="1" applyFont="1" applyBorder="1" applyProtection="1"/>
    <xf numFmtId="0" fontId="24" fillId="3" borderId="0" xfId="0" applyFont="1" applyFill="1" applyProtection="1"/>
    <xf numFmtId="0" fontId="0" fillId="3" borderId="0" xfId="0" applyFill="1" applyProtection="1"/>
    <xf numFmtId="0" fontId="9" fillId="0" borderId="0" xfId="0" applyFont="1" applyFill="1" applyAlignment="1" applyProtection="1"/>
    <xf numFmtId="0" fontId="3" fillId="0" borderId="0" xfId="0" applyFont="1" applyFill="1" applyAlignment="1" applyProtection="1">
      <alignment horizontal="left"/>
    </xf>
    <xf numFmtId="0" fontId="9" fillId="0" borderId="0" xfId="0" applyFont="1" applyFill="1" applyAlignment="1" applyProtection="1">
      <alignment horizontal="right"/>
    </xf>
    <xf numFmtId="0" fontId="24" fillId="0" borderId="0" xfId="0" applyFont="1" applyFill="1" applyProtection="1"/>
    <xf numFmtId="0" fontId="0" fillId="0" borderId="0" xfId="0" applyFill="1" applyProtection="1"/>
    <xf numFmtId="0" fontId="3" fillId="0" borderId="24" xfId="0" applyFont="1" applyBorder="1" applyAlignment="1" applyProtection="1">
      <alignment horizontal="center" vertical="top" wrapText="1"/>
    </xf>
    <xf numFmtId="0" fontId="3" fillId="0" borderId="25" xfId="0" applyFont="1" applyBorder="1" applyAlignment="1" applyProtection="1">
      <alignment horizontal="left" vertical="top" wrapText="1"/>
    </xf>
    <xf numFmtId="0" fontId="3" fillId="0" borderId="25" xfId="0" applyFont="1" applyBorder="1" applyAlignment="1" applyProtection="1">
      <alignment horizontal="center" vertical="top" wrapText="1"/>
    </xf>
    <xf numFmtId="0" fontId="3" fillId="0" borderId="26" xfId="0" applyFont="1" applyBorder="1" applyAlignment="1" applyProtection="1">
      <alignment horizontal="center" vertical="top" wrapText="1"/>
    </xf>
    <xf numFmtId="0" fontId="3" fillId="0" borderId="27" xfId="0" applyFont="1" applyBorder="1" applyAlignment="1" applyProtection="1">
      <alignment vertical="top" wrapText="1"/>
    </xf>
    <xf numFmtId="0" fontId="24" fillId="0" borderId="28" xfId="0" applyFont="1" applyBorder="1" applyAlignment="1" applyProtection="1">
      <alignment horizontal="center" vertical="top" wrapText="1"/>
    </xf>
    <xf numFmtId="0" fontId="24" fillId="0" borderId="29" xfId="0" applyFont="1" applyBorder="1" applyAlignment="1" applyProtection="1">
      <alignment horizontal="center" vertical="top" wrapText="1"/>
    </xf>
    <xf numFmtId="0" fontId="3" fillId="0" borderId="30" xfId="0" applyFont="1" applyBorder="1" applyAlignment="1" applyProtection="1">
      <alignment horizontal="center" vertical="top" wrapText="1"/>
    </xf>
    <xf numFmtId="0" fontId="3" fillId="0" borderId="31" xfId="0" applyFont="1" applyBorder="1" applyAlignment="1" applyProtection="1">
      <alignment horizontal="left" vertical="top" wrapText="1"/>
    </xf>
    <xf numFmtId="0" fontId="3" fillId="0" borderId="31" xfId="0" applyFont="1" applyBorder="1" applyProtection="1"/>
    <xf numFmtId="0" fontId="3" fillId="0" borderId="33" xfId="0" applyFont="1" applyBorder="1" applyProtection="1"/>
    <xf numFmtId="0" fontId="3" fillId="0" borderId="34" xfId="0" applyFont="1" applyBorder="1" applyAlignment="1" applyProtection="1">
      <alignment vertical="top" wrapText="1"/>
    </xf>
    <xf numFmtId="0" fontId="3" fillId="0" borderId="35" xfId="0" applyFont="1" applyBorder="1" applyAlignment="1" applyProtection="1">
      <alignment horizontal="left" vertical="top" wrapText="1"/>
    </xf>
    <xf numFmtId="0" fontId="3" fillId="0" borderId="35" xfId="0" applyFont="1" applyBorder="1" applyAlignment="1" applyProtection="1">
      <alignment horizontal="center"/>
    </xf>
    <xf numFmtId="39" fontId="3" fillId="0" borderId="35" xfId="0" applyNumberFormat="1" applyFont="1" applyBorder="1" applyProtection="1"/>
    <xf numFmtId="4" fontId="3" fillId="0" borderId="37" xfId="0" applyNumberFormat="1" applyFont="1" applyBorder="1" applyProtection="1"/>
    <xf numFmtId="4" fontId="3" fillId="0" borderId="35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wrapText="1"/>
    </xf>
    <xf numFmtId="4" fontId="3" fillId="0" borderId="0" xfId="0" applyNumberFormat="1" applyFont="1" applyBorder="1" applyProtection="1"/>
    <xf numFmtId="0" fontId="3" fillId="19" borderId="3" xfId="0" applyFont="1" applyFill="1" applyBorder="1" applyAlignment="1" applyProtection="1">
      <alignment horizontal="center"/>
    </xf>
    <xf numFmtId="0" fontId="30" fillId="0" borderId="38" xfId="0" applyFont="1" applyFill="1" applyBorder="1" applyAlignment="1" applyProtection="1">
      <alignment wrapText="1"/>
    </xf>
    <xf numFmtId="0" fontId="3" fillId="19" borderId="39" xfId="0" applyFont="1" applyFill="1" applyBorder="1" applyProtection="1"/>
    <xf numFmtId="0" fontId="3" fillId="19" borderId="38" xfId="0" applyFont="1" applyFill="1" applyBorder="1" applyProtection="1"/>
    <xf numFmtId="4" fontId="33" fillId="0" borderId="40" xfId="0" applyNumberFormat="1" applyFont="1" applyFill="1" applyBorder="1" applyProtection="1"/>
    <xf numFmtId="0" fontId="3" fillId="0" borderId="9" xfId="0" applyFont="1" applyBorder="1" applyProtection="1"/>
    <xf numFmtId="0" fontId="0" fillId="0" borderId="0" xfId="0" applyBorder="1" applyAlignment="1" applyProtection="1">
      <alignment vertical="top" wrapText="1"/>
    </xf>
    <xf numFmtId="0" fontId="0" fillId="0" borderId="33" xfId="0" applyBorder="1" applyAlignment="1" applyProtection="1">
      <alignment vertical="top" wrapText="1"/>
    </xf>
    <xf numFmtId="0" fontId="3" fillId="0" borderId="41" xfId="0" applyFont="1" applyBorder="1" applyAlignment="1" applyProtection="1">
      <alignment horizontal="center" vertical="top" wrapText="1"/>
    </xf>
    <xf numFmtId="0" fontId="3" fillId="0" borderId="7" xfId="0" applyFont="1" applyBorder="1" applyAlignment="1" applyProtection="1">
      <alignment horizontal="left" vertical="top" wrapText="1"/>
    </xf>
    <xf numFmtId="0" fontId="3" fillId="19" borderId="7" xfId="0" applyFont="1" applyFill="1" applyBorder="1" applyAlignment="1" applyProtection="1">
      <alignment horizontal="center" vertical="top" wrapText="1"/>
    </xf>
    <xf numFmtId="0" fontId="3" fillId="0" borderId="8" xfId="0" applyFont="1" applyBorder="1" applyAlignment="1" applyProtection="1">
      <alignment horizontal="center" vertical="top" wrapText="1"/>
    </xf>
    <xf numFmtId="0" fontId="3" fillId="0" borderId="42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vertical="top" wrapText="1"/>
    </xf>
    <xf numFmtId="0" fontId="3" fillId="19" borderId="1" xfId="0" applyFont="1" applyFill="1" applyBorder="1" applyAlignment="1" applyProtection="1">
      <alignment horizontal="center" vertical="top" wrapText="1"/>
    </xf>
    <xf numFmtId="0" fontId="3" fillId="19" borderId="1" xfId="0" applyFont="1" applyFill="1" applyBorder="1" applyProtection="1"/>
    <xf numFmtId="0" fontId="37" fillId="20" borderId="38" xfId="0" applyFont="1" applyFill="1" applyBorder="1" applyAlignment="1" applyProtection="1">
      <alignment horizontal="center" vertical="center" wrapText="1"/>
    </xf>
    <xf numFmtId="4" fontId="38" fillId="20" borderId="40" xfId="0" applyNumberFormat="1" applyFont="1" applyFill="1" applyBorder="1" applyProtection="1"/>
    <xf numFmtId="14" fontId="3" fillId="0" borderId="12" xfId="0" applyNumberFormat="1" applyFont="1" applyBorder="1" applyProtection="1"/>
    <xf numFmtId="0" fontId="3" fillId="0" borderId="48" xfId="0" applyFont="1" applyBorder="1" applyProtection="1"/>
    <xf numFmtId="0" fontId="3" fillId="0" borderId="29" xfId="0" applyFont="1" applyBorder="1" applyProtection="1"/>
    <xf numFmtId="0" fontId="3" fillId="0" borderId="12" xfId="0" applyFont="1" applyBorder="1" applyProtection="1"/>
    <xf numFmtId="39" fontId="10" fillId="21" borderId="1" xfId="1" applyNumberFormat="1" applyFont="1" applyFill="1" applyBorder="1" applyAlignment="1" applyProtection="1"/>
    <xf numFmtId="0" fontId="27" fillId="21" borderId="1" xfId="0" applyFont="1" applyFill="1" applyBorder="1" applyAlignment="1" applyProtection="1">
      <alignment wrapText="1"/>
    </xf>
    <xf numFmtId="0" fontId="19" fillId="0" borderId="0" xfId="0" applyFont="1" applyFill="1" applyAlignment="1" applyProtection="1"/>
    <xf numFmtId="39" fontId="10" fillId="21" borderId="1" xfId="4" applyNumberFormat="1" applyFont="1" applyFill="1" applyBorder="1" applyAlignment="1" applyProtection="1"/>
    <xf numFmtId="39" fontId="10" fillId="6" borderId="1" xfId="1" applyNumberFormat="1" applyFont="1" applyFill="1" applyBorder="1" applyAlignment="1" applyProtection="1"/>
    <xf numFmtId="0" fontId="3" fillId="0" borderId="1" xfId="0" applyFont="1" applyBorder="1" applyAlignment="1" applyProtection="1">
      <alignment vertical="center"/>
    </xf>
    <xf numFmtId="0" fontId="9" fillId="4" borderId="1" xfId="0" applyFont="1" applyFill="1" applyBorder="1" applyAlignment="1" applyProtection="1">
      <alignment horizontal="justify" vertical="justify" wrapText="1"/>
      <protection locked="0"/>
    </xf>
    <xf numFmtId="0" fontId="3" fillId="0" borderId="36" xfId="0" applyFont="1" applyBorder="1" applyAlignment="1" applyProtection="1">
      <alignment horizontal="center" wrapText="1"/>
    </xf>
    <xf numFmtId="0" fontId="27" fillId="5" borderId="1" xfId="0" applyFont="1" applyFill="1" applyBorder="1" applyAlignment="1" applyProtection="1">
      <alignment wrapText="1"/>
    </xf>
    <xf numFmtId="165" fontId="19" fillId="0" borderId="1" xfId="4" applyNumberFormat="1" applyFont="1" applyBorder="1" applyAlignment="1" applyProtection="1">
      <alignment horizontal="right"/>
    </xf>
    <xf numFmtId="39" fontId="10" fillId="5" borderId="1" xfId="4" applyNumberFormat="1" applyFont="1" applyFill="1" applyBorder="1" applyAlignment="1" applyProtection="1"/>
    <xf numFmtId="0" fontId="3" fillId="0" borderId="36" xfId="0" applyFont="1" applyBorder="1" applyProtection="1"/>
    <xf numFmtId="0" fontId="3" fillId="0" borderId="32" xfId="0" applyFont="1" applyBorder="1" applyProtection="1"/>
    <xf numFmtId="0" fontId="3" fillId="0" borderId="32" xfId="0" applyFont="1" applyBorder="1" applyAlignment="1" applyProtection="1">
      <alignment horizontal="center"/>
    </xf>
    <xf numFmtId="0" fontId="3" fillId="0" borderId="36" xfId="0" applyFont="1" applyFill="1" applyBorder="1" applyAlignment="1" applyProtection="1">
      <alignment horizontal="center"/>
    </xf>
    <xf numFmtId="0" fontId="3" fillId="12" borderId="13" xfId="0" applyFont="1" applyFill="1" applyBorder="1" applyProtection="1"/>
    <xf numFmtId="0" fontId="3" fillId="12" borderId="14" xfId="0" applyFont="1" applyFill="1" applyBorder="1" applyProtection="1"/>
    <xf numFmtId="169" fontId="3" fillId="21" borderId="1" xfId="0" applyNumberFormat="1" applyFont="1" applyFill="1" applyBorder="1" applyProtection="1"/>
    <xf numFmtId="0" fontId="3" fillId="0" borderId="1" xfId="0" applyFont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wrapText="1"/>
    </xf>
    <xf numFmtId="0" fontId="24" fillId="0" borderId="1" xfId="0" applyFont="1" applyBorder="1" applyProtection="1"/>
    <xf numFmtId="39" fontId="36" fillId="22" borderId="1" xfId="4" applyNumberFormat="1" applyFont="1" applyFill="1" applyBorder="1" applyAlignment="1" applyProtection="1">
      <protection locked="0"/>
    </xf>
    <xf numFmtId="44" fontId="3" fillId="22" borderId="1" xfId="0" applyNumberFormat="1" applyFont="1" applyFill="1" applyBorder="1" applyAlignment="1" applyProtection="1">
      <alignment horizontal="center"/>
    </xf>
    <xf numFmtId="0" fontId="3" fillId="23" borderId="14" xfId="0" applyFont="1" applyFill="1" applyBorder="1" applyAlignment="1" applyProtection="1">
      <alignment horizontal="center" wrapText="1"/>
    </xf>
    <xf numFmtId="0" fontId="3" fillId="24" borderId="1" xfId="0" applyFont="1" applyFill="1" applyBorder="1" applyAlignment="1" applyProtection="1">
      <alignment wrapText="1"/>
      <protection locked="0"/>
    </xf>
    <xf numFmtId="0" fontId="24" fillId="2" borderId="0" xfId="0" applyFont="1" applyFill="1" applyProtection="1"/>
    <xf numFmtId="0" fontId="3" fillId="0" borderId="0" xfId="0" applyFont="1" applyAlignment="1">
      <alignment horizontal="right"/>
    </xf>
    <xf numFmtId="0" fontId="3" fillId="4" borderId="0" xfId="0" applyFont="1" applyFill="1" applyAlignment="1" applyProtection="1">
      <alignment horizontal="left" wrapText="1"/>
      <protection locked="0"/>
    </xf>
    <xf numFmtId="0" fontId="0" fillId="4" borderId="0" xfId="0" applyFill="1" applyAlignment="1" applyProtection="1">
      <alignment horizontal="left" wrapText="1"/>
      <protection locked="0"/>
    </xf>
    <xf numFmtId="0" fontId="3" fillId="4" borderId="0" xfId="0" applyFont="1" applyFill="1" applyAlignment="1" applyProtection="1">
      <alignment horizontal="left"/>
      <protection locked="0"/>
    </xf>
    <xf numFmtId="0" fontId="0" fillId="4" borderId="0" xfId="0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3" fillId="0" borderId="0" xfId="0" applyFont="1" applyAlignment="1" applyProtection="1">
      <alignment horizontal="left" wrapText="1"/>
    </xf>
    <xf numFmtId="0" fontId="8" fillId="0" borderId="0" xfId="0" applyFont="1" applyFill="1" applyAlignment="1" applyProtection="1">
      <alignment horizontal="left"/>
    </xf>
    <xf numFmtId="14" fontId="8" fillId="0" borderId="0" xfId="0" applyNumberFormat="1" applyFont="1" applyFill="1" applyAlignment="1" applyProtection="1">
      <alignment horizontal="left"/>
    </xf>
    <xf numFmtId="0" fontId="3" fillId="0" borderId="0" xfId="0" applyFont="1" applyFill="1" applyBorder="1" applyAlignment="1" applyProtection="1">
      <alignment horizontal="left" wrapText="1"/>
    </xf>
    <xf numFmtId="0" fontId="3" fillId="13" borderId="0" xfId="0" applyFont="1" applyFill="1" applyAlignment="1" applyProtection="1">
      <alignment horizontal="left" wrapText="1"/>
    </xf>
    <xf numFmtId="0" fontId="3" fillId="0" borderId="0" xfId="0" applyNumberFormat="1" applyFont="1" applyAlignment="1" applyProtection="1">
      <alignment horizontal="left" wrapText="1"/>
    </xf>
    <xf numFmtId="0" fontId="3" fillId="13" borderId="0" xfId="0" applyNumberFormat="1" applyFont="1" applyFill="1" applyAlignment="1" applyProtection="1">
      <alignment horizontal="left" wrapText="1"/>
    </xf>
    <xf numFmtId="0" fontId="18" fillId="0" borderId="0" xfId="0" applyNumberFormat="1" applyFont="1" applyAlignment="1" applyProtection="1">
      <alignment horizontal="left" wrapText="1"/>
    </xf>
    <xf numFmtId="0" fontId="18" fillId="13" borderId="0" xfId="0" applyNumberFormat="1" applyFont="1" applyFill="1" applyAlignment="1" applyProtection="1">
      <alignment horizontal="left" wrapText="1"/>
    </xf>
    <xf numFmtId="14" fontId="6" fillId="0" borderId="0" xfId="0" applyNumberFormat="1" applyFont="1" applyFill="1" applyAlignment="1" applyProtection="1">
      <alignment horizontal="left"/>
    </xf>
    <xf numFmtId="0" fontId="23" fillId="5" borderId="13" xfId="0" applyFont="1" applyFill="1" applyBorder="1" applyAlignment="1" applyProtection="1">
      <alignment horizontal="left" wrapText="1"/>
    </xf>
    <xf numFmtId="0" fontId="23" fillId="5" borderId="14" xfId="0" applyFont="1" applyFill="1" applyBorder="1" applyAlignment="1" applyProtection="1">
      <alignment horizontal="left" wrapText="1"/>
    </xf>
    <xf numFmtId="0" fontId="3" fillId="5" borderId="1" xfId="0" applyFont="1" applyFill="1" applyBorder="1" applyAlignment="1" applyProtection="1">
      <alignment horizontal="left"/>
    </xf>
    <xf numFmtId="0" fontId="23" fillId="21" borderId="13" xfId="0" applyFont="1" applyFill="1" applyBorder="1" applyAlignment="1" applyProtection="1">
      <alignment horizontal="left" wrapText="1"/>
    </xf>
    <xf numFmtId="0" fontId="23" fillId="21" borderId="14" xfId="0" applyFont="1" applyFill="1" applyBorder="1" applyAlignment="1" applyProtection="1">
      <alignment horizontal="left" wrapText="1"/>
    </xf>
    <xf numFmtId="0" fontId="23" fillId="0" borderId="13" xfId="0" applyFont="1" applyBorder="1" applyAlignment="1" applyProtection="1">
      <alignment horizontal="left" wrapText="1"/>
    </xf>
    <xf numFmtId="0" fontId="23" fillId="0" borderId="14" xfId="0" applyFont="1" applyBorder="1" applyAlignment="1" applyProtection="1">
      <alignment horizontal="left" wrapText="1"/>
    </xf>
    <xf numFmtId="0" fontId="18" fillId="0" borderId="0" xfId="0" applyFont="1" applyFill="1" applyAlignment="1" applyProtection="1">
      <alignment horizontal="left" wrapText="1"/>
    </xf>
    <xf numFmtId="0" fontId="21" fillId="0" borderId="0" xfId="0" applyFont="1" applyFill="1" applyAlignment="1" applyProtection="1">
      <alignment horizontal="left" wrapText="1"/>
    </xf>
    <xf numFmtId="0" fontId="18" fillId="13" borderId="0" xfId="0" applyFont="1" applyFill="1" applyAlignment="1" applyProtection="1">
      <alignment horizontal="left" wrapText="1"/>
    </xf>
    <xf numFmtId="0" fontId="21" fillId="13" borderId="0" xfId="0" applyFont="1" applyFill="1" applyAlignment="1" applyProtection="1">
      <alignment horizontal="left" wrapText="1"/>
    </xf>
    <xf numFmtId="0" fontId="3" fillId="0" borderId="0" xfId="0" applyNumberFormat="1" applyFont="1" applyFill="1" applyAlignment="1" applyProtection="1">
      <alignment horizontal="left" wrapText="1"/>
    </xf>
    <xf numFmtId="0" fontId="21" fillId="0" borderId="0" xfId="0" applyNumberFormat="1" applyFont="1" applyFill="1" applyAlignment="1" applyProtection="1">
      <alignment horizontal="left" wrapText="1"/>
    </xf>
    <xf numFmtId="0" fontId="31" fillId="0" borderId="16" xfId="0" applyFont="1" applyBorder="1" applyAlignment="1" applyProtection="1">
      <alignment horizontal="center"/>
    </xf>
    <xf numFmtId="0" fontId="31" fillId="0" borderId="17" xfId="0" applyFont="1" applyBorder="1" applyAlignment="1" applyProtection="1">
      <alignment horizontal="center"/>
    </xf>
    <xf numFmtId="0" fontId="31" fillId="0" borderId="21" xfId="0" applyFont="1" applyBorder="1" applyAlignment="1" applyProtection="1">
      <alignment horizontal="center"/>
    </xf>
    <xf numFmtId="0" fontId="5" fillId="6" borderId="0" xfId="0" applyFont="1" applyFill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/>
    </xf>
    <xf numFmtId="0" fontId="0" fillId="0" borderId="0" xfId="0" applyProtection="1"/>
    <xf numFmtId="0" fontId="3" fillId="0" borderId="0" xfId="0" applyFont="1" applyFill="1" applyAlignment="1" applyProtection="1">
      <alignment horizontal="left" wrapText="1"/>
    </xf>
    <xf numFmtId="0" fontId="0" fillId="0" borderId="0" xfId="0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31" fillId="0" borderId="6" xfId="0" applyFont="1" applyBorder="1" applyAlignment="1" applyProtection="1">
      <alignment horizontal="center"/>
    </xf>
    <xf numFmtId="0" fontId="31" fillId="0" borderId="26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3" fillId="0" borderId="32" xfId="0" applyFont="1" applyBorder="1" applyAlignment="1" applyProtection="1">
      <alignment horizontal="center" wrapText="1"/>
    </xf>
    <xf numFmtId="0" fontId="3" fillId="0" borderId="36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 wrapText="1"/>
    </xf>
    <xf numFmtId="0" fontId="24" fillId="0" borderId="41" xfId="0" applyFont="1" applyBorder="1" applyAlignment="1" applyProtection="1">
      <alignment horizontal="center" wrapText="1"/>
    </xf>
    <xf numFmtId="0" fontId="24" fillId="0" borderId="7" xfId="0" applyFont="1" applyBorder="1" applyAlignment="1" applyProtection="1">
      <alignment horizontal="center" wrapText="1"/>
    </xf>
    <xf numFmtId="0" fontId="24" fillId="0" borderId="43" xfId="0" applyFont="1" applyBorder="1" applyAlignment="1" applyProtection="1">
      <alignment horizontal="center" wrapText="1"/>
    </xf>
    <xf numFmtId="0" fontId="24" fillId="0" borderId="45" xfId="0" applyFont="1" applyBorder="1" applyAlignment="1" applyProtection="1">
      <alignment horizontal="center" wrapText="1"/>
    </xf>
    <xf numFmtId="0" fontId="24" fillId="0" borderId="46" xfId="0" applyFont="1" applyBorder="1" applyAlignment="1" applyProtection="1">
      <alignment horizontal="center" wrapText="1"/>
    </xf>
    <xf numFmtId="0" fontId="24" fillId="0" borderId="47" xfId="0" applyFont="1" applyBorder="1" applyAlignment="1" applyProtection="1">
      <alignment horizontal="center" wrapText="1"/>
    </xf>
    <xf numFmtId="0" fontId="3" fillId="0" borderId="6" xfId="0" applyFont="1" applyBorder="1" applyAlignment="1" applyProtection="1">
      <alignment horizontal="left"/>
    </xf>
    <xf numFmtId="0" fontId="3" fillId="0" borderId="44" xfId="0" applyFont="1" applyBorder="1" applyAlignment="1" applyProtection="1">
      <alignment horizontal="left"/>
    </xf>
    <xf numFmtId="0" fontId="3" fillId="0" borderId="26" xfId="0" applyFont="1" applyBorder="1" applyAlignment="1" applyProtection="1">
      <alignment horizontal="left"/>
    </xf>
    <xf numFmtId="0" fontId="3" fillId="0" borderId="9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33" xfId="0" applyFont="1" applyBorder="1" applyAlignment="1" applyProtection="1">
      <alignment horizontal="left"/>
    </xf>
  </cellXfs>
  <cellStyles count="6">
    <cellStyle name="Hiperlink" xfId="3" builtinId="8"/>
    <cellStyle name="Normal" xfId="0" builtinId="0"/>
    <cellStyle name="Porcentagem" xfId="2" builtinId="5"/>
    <cellStyle name="Porcentagem 2" xfId="5"/>
    <cellStyle name="Vírgula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F74"/>
  <sheetViews>
    <sheetView showGridLines="0" tabSelected="1" view="pageBreakPreview" zoomScaleNormal="100" zoomScaleSheetLayoutView="100" workbookViewId="0">
      <pane ySplit="1" topLeftCell="A2" activePane="bottomLeft" state="frozen"/>
      <selection activeCell="E204" sqref="E204"/>
      <selection pane="bottomLeft" activeCell="C43" sqref="C43:F43"/>
    </sheetView>
  </sheetViews>
  <sheetFormatPr defaultRowHeight="15" x14ac:dyDescent="0.25"/>
  <cols>
    <col min="1" max="1" width="27.28515625" customWidth="1"/>
    <col min="2" max="2" width="52.85546875" customWidth="1"/>
    <col min="3" max="3" width="18.42578125" customWidth="1"/>
    <col min="4" max="4" width="29" customWidth="1"/>
    <col min="5" max="5" width="15.7109375" customWidth="1"/>
    <col min="257" max="257" width="27.28515625" customWidth="1"/>
    <col min="258" max="258" width="52.85546875" customWidth="1"/>
    <col min="259" max="259" width="18.42578125" customWidth="1"/>
    <col min="260" max="260" width="29" customWidth="1"/>
    <col min="261" max="261" width="15.7109375" customWidth="1"/>
    <col min="513" max="513" width="27.28515625" customWidth="1"/>
    <col min="514" max="514" width="52.85546875" customWidth="1"/>
    <col min="515" max="515" width="18.42578125" customWidth="1"/>
    <col min="516" max="516" width="29" customWidth="1"/>
    <col min="517" max="517" width="15.7109375" customWidth="1"/>
    <col min="769" max="769" width="27.28515625" customWidth="1"/>
    <col min="770" max="770" width="52.85546875" customWidth="1"/>
    <col min="771" max="771" width="18.42578125" customWidth="1"/>
    <col min="772" max="772" width="29" customWidth="1"/>
    <col min="773" max="773" width="15.7109375" customWidth="1"/>
    <col min="1025" max="1025" width="27.28515625" customWidth="1"/>
    <col min="1026" max="1026" width="52.85546875" customWidth="1"/>
    <col min="1027" max="1027" width="18.42578125" customWidth="1"/>
    <col min="1028" max="1028" width="29" customWidth="1"/>
    <col min="1029" max="1029" width="15.7109375" customWidth="1"/>
    <col min="1281" max="1281" width="27.28515625" customWidth="1"/>
    <col min="1282" max="1282" width="52.85546875" customWidth="1"/>
    <col min="1283" max="1283" width="18.42578125" customWidth="1"/>
    <col min="1284" max="1284" width="29" customWidth="1"/>
    <col min="1285" max="1285" width="15.7109375" customWidth="1"/>
    <col min="1537" max="1537" width="27.28515625" customWidth="1"/>
    <col min="1538" max="1538" width="52.85546875" customWidth="1"/>
    <col min="1539" max="1539" width="18.42578125" customWidth="1"/>
    <col min="1540" max="1540" width="29" customWidth="1"/>
    <col min="1541" max="1541" width="15.7109375" customWidth="1"/>
    <col min="1793" max="1793" width="27.28515625" customWidth="1"/>
    <col min="1794" max="1794" width="52.85546875" customWidth="1"/>
    <col min="1795" max="1795" width="18.42578125" customWidth="1"/>
    <col min="1796" max="1796" width="29" customWidth="1"/>
    <col min="1797" max="1797" width="15.7109375" customWidth="1"/>
    <col min="2049" max="2049" width="27.28515625" customWidth="1"/>
    <col min="2050" max="2050" width="52.85546875" customWidth="1"/>
    <col min="2051" max="2051" width="18.42578125" customWidth="1"/>
    <col min="2052" max="2052" width="29" customWidth="1"/>
    <col min="2053" max="2053" width="15.7109375" customWidth="1"/>
    <col min="2305" max="2305" width="27.28515625" customWidth="1"/>
    <col min="2306" max="2306" width="52.85546875" customWidth="1"/>
    <col min="2307" max="2307" width="18.42578125" customWidth="1"/>
    <col min="2308" max="2308" width="29" customWidth="1"/>
    <col min="2309" max="2309" width="15.7109375" customWidth="1"/>
    <col min="2561" max="2561" width="27.28515625" customWidth="1"/>
    <col min="2562" max="2562" width="52.85546875" customWidth="1"/>
    <col min="2563" max="2563" width="18.42578125" customWidth="1"/>
    <col min="2564" max="2564" width="29" customWidth="1"/>
    <col min="2565" max="2565" width="15.7109375" customWidth="1"/>
    <col min="2817" max="2817" width="27.28515625" customWidth="1"/>
    <col min="2818" max="2818" width="52.85546875" customWidth="1"/>
    <col min="2819" max="2819" width="18.42578125" customWidth="1"/>
    <col min="2820" max="2820" width="29" customWidth="1"/>
    <col min="2821" max="2821" width="15.7109375" customWidth="1"/>
    <col min="3073" max="3073" width="27.28515625" customWidth="1"/>
    <col min="3074" max="3074" width="52.85546875" customWidth="1"/>
    <col min="3075" max="3075" width="18.42578125" customWidth="1"/>
    <col min="3076" max="3076" width="29" customWidth="1"/>
    <col min="3077" max="3077" width="15.7109375" customWidth="1"/>
    <col min="3329" max="3329" width="27.28515625" customWidth="1"/>
    <col min="3330" max="3330" width="52.85546875" customWidth="1"/>
    <col min="3331" max="3331" width="18.42578125" customWidth="1"/>
    <col min="3332" max="3332" width="29" customWidth="1"/>
    <col min="3333" max="3333" width="15.7109375" customWidth="1"/>
    <col min="3585" max="3585" width="27.28515625" customWidth="1"/>
    <col min="3586" max="3586" width="52.85546875" customWidth="1"/>
    <col min="3587" max="3587" width="18.42578125" customWidth="1"/>
    <col min="3588" max="3588" width="29" customWidth="1"/>
    <col min="3589" max="3589" width="15.7109375" customWidth="1"/>
    <col min="3841" max="3841" width="27.28515625" customWidth="1"/>
    <col min="3842" max="3842" width="52.85546875" customWidth="1"/>
    <col min="3843" max="3843" width="18.42578125" customWidth="1"/>
    <col min="3844" max="3844" width="29" customWidth="1"/>
    <col min="3845" max="3845" width="15.7109375" customWidth="1"/>
    <col min="4097" max="4097" width="27.28515625" customWidth="1"/>
    <col min="4098" max="4098" width="52.85546875" customWidth="1"/>
    <col min="4099" max="4099" width="18.42578125" customWidth="1"/>
    <col min="4100" max="4100" width="29" customWidth="1"/>
    <col min="4101" max="4101" width="15.7109375" customWidth="1"/>
    <col min="4353" max="4353" width="27.28515625" customWidth="1"/>
    <col min="4354" max="4354" width="52.85546875" customWidth="1"/>
    <col min="4355" max="4355" width="18.42578125" customWidth="1"/>
    <col min="4356" max="4356" width="29" customWidth="1"/>
    <col min="4357" max="4357" width="15.7109375" customWidth="1"/>
    <col min="4609" max="4609" width="27.28515625" customWidth="1"/>
    <col min="4610" max="4610" width="52.85546875" customWidth="1"/>
    <col min="4611" max="4611" width="18.42578125" customWidth="1"/>
    <col min="4612" max="4612" width="29" customWidth="1"/>
    <col min="4613" max="4613" width="15.7109375" customWidth="1"/>
    <col min="4865" max="4865" width="27.28515625" customWidth="1"/>
    <col min="4866" max="4866" width="52.85546875" customWidth="1"/>
    <col min="4867" max="4867" width="18.42578125" customWidth="1"/>
    <col min="4868" max="4868" width="29" customWidth="1"/>
    <col min="4869" max="4869" width="15.7109375" customWidth="1"/>
    <col min="5121" max="5121" width="27.28515625" customWidth="1"/>
    <col min="5122" max="5122" width="52.85546875" customWidth="1"/>
    <col min="5123" max="5123" width="18.42578125" customWidth="1"/>
    <col min="5124" max="5124" width="29" customWidth="1"/>
    <col min="5125" max="5125" width="15.7109375" customWidth="1"/>
    <col min="5377" max="5377" width="27.28515625" customWidth="1"/>
    <col min="5378" max="5378" width="52.85546875" customWidth="1"/>
    <col min="5379" max="5379" width="18.42578125" customWidth="1"/>
    <col min="5380" max="5380" width="29" customWidth="1"/>
    <col min="5381" max="5381" width="15.7109375" customWidth="1"/>
    <col min="5633" max="5633" width="27.28515625" customWidth="1"/>
    <col min="5634" max="5634" width="52.85546875" customWidth="1"/>
    <col min="5635" max="5635" width="18.42578125" customWidth="1"/>
    <col min="5636" max="5636" width="29" customWidth="1"/>
    <col min="5637" max="5637" width="15.7109375" customWidth="1"/>
    <col min="5889" max="5889" width="27.28515625" customWidth="1"/>
    <col min="5890" max="5890" width="52.85546875" customWidth="1"/>
    <col min="5891" max="5891" width="18.42578125" customWidth="1"/>
    <col min="5892" max="5892" width="29" customWidth="1"/>
    <col min="5893" max="5893" width="15.7109375" customWidth="1"/>
    <col min="6145" max="6145" width="27.28515625" customWidth="1"/>
    <col min="6146" max="6146" width="52.85546875" customWidth="1"/>
    <col min="6147" max="6147" width="18.42578125" customWidth="1"/>
    <col min="6148" max="6148" width="29" customWidth="1"/>
    <col min="6149" max="6149" width="15.7109375" customWidth="1"/>
    <col min="6401" max="6401" width="27.28515625" customWidth="1"/>
    <col min="6402" max="6402" width="52.85546875" customWidth="1"/>
    <col min="6403" max="6403" width="18.42578125" customWidth="1"/>
    <col min="6404" max="6404" width="29" customWidth="1"/>
    <col min="6405" max="6405" width="15.7109375" customWidth="1"/>
    <col min="6657" max="6657" width="27.28515625" customWidth="1"/>
    <col min="6658" max="6658" width="52.85546875" customWidth="1"/>
    <col min="6659" max="6659" width="18.42578125" customWidth="1"/>
    <col min="6660" max="6660" width="29" customWidth="1"/>
    <col min="6661" max="6661" width="15.7109375" customWidth="1"/>
    <col min="6913" max="6913" width="27.28515625" customWidth="1"/>
    <col min="6914" max="6914" width="52.85546875" customWidth="1"/>
    <col min="6915" max="6915" width="18.42578125" customWidth="1"/>
    <col min="6916" max="6916" width="29" customWidth="1"/>
    <col min="6917" max="6917" width="15.7109375" customWidth="1"/>
    <col min="7169" max="7169" width="27.28515625" customWidth="1"/>
    <col min="7170" max="7170" width="52.85546875" customWidth="1"/>
    <col min="7171" max="7171" width="18.42578125" customWidth="1"/>
    <col min="7172" max="7172" width="29" customWidth="1"/>
    <col min="7173" max="7173" width="15.7109375" customWidth="1"/>
    <col min="7425" max="7425" width="27.28515625" customWidth="1"/>
    <col min="7426" max="7426" width="52.85546875" customWidth="1"/>
    <col min="7427" max="7427" width="18.42578125" customWidth="1"/>
    <col min="7428" max="7428" width="29" customWidth="1"/>
    <col min="7429" max="7429" width="15.7109375" customWidth="1"/>
    <col min="7681" max="7681" width="27.28515625" customWidth="1"/>
    <col min="7682" max="7682" width="52.85546875" customWidth="1"/>
    <col min="7683" max="7683" width="18.42578125" customWidth="1"/>
    <col min="7684" max="7684" width="29" customWidth="1"/>
    <col min="7685" max="7685" width="15.7109375" customWidth="1"/>
    <col min="7937" max="7937" width="27.28515625" customWidth="1"/>
    <col min="7938" max="7938" width="52.85546875" customWidth="1"/>
    <col min="7939" max="7939" width="18.42578125" customWidth="1"/>
    <col min="7940" max="7940" width="29" customWidth="1"/>
    <col min="7941" max="7941" width="15.7109375" customWidth="1"/>
    <col min="8193" max="8193" width="27.28515625" customWidth="1"/>
    <col min="8194" max="8194" width="52.85546875" customWidth="1"/>
    <col min="8195" max="8195" width="18.42578125" customWidth="1"/>
    <col min="8196" max="8196" width="29" customWidth="1"/>
    <col min="8197" max="8197" width="15.7109375" customWidth="1"/>
    <col min="8449" max="8449" width="27.28515625" customWidth="1"/>
    <col min="8450" max="8450" width="52.85546875" customWidth="1"/>
    <col min="8451" max="8451" width="18.42578125" customWidth="1"/>
    <col min="8452" max="8452" width="29" customWidth="1"/>
    <col min="8453" max="8453" width="15.7109375" customWidth="1"/>
    <col min="8705" max="8705" width="27.28515625" customWidth="1"/>
    <col min="8706" max="8706" width="52.85546875" customWidth="1"/>
    <col min="8707" max="8707" width="18.42578125" customWidth="1"/>
    <col min="8708" max="8708" width="29" customWidth="1"/>
    <col min="8709" max="8709" width="15.7109375" customWidth="1"/>
    <col min="8961" max="8961" width="27.28515625" customWidth="1"/>
    <col min="8962" max="8962" width="52.85546875" customWidth="1"/>
    <col min="8963" max="8963" width="18.42578125" customWidth="1"/>
    <col min="8964" max="8964" width="29" customWidth="1"/>
    <col min="8965" max="8965" width="15.7109375" customWidth="1"/>
    <col min="9217" max="9217" width="27.28515625" customWidth="1"/>
    <col min="9218" max="9218" width="52.85546875" customWidth="1"/>
    <col min="9219" max="9219" width="18.42578125" customWidth="1"/>
    <col min="9220" max="9220" width="29" customWidth="1"/>
    <col min="9221" max="9221" width="15.7109375" customWidth="1"/>
    <col min="9473" max="9473" width="27.28515625" customWidth="1"/>
    <col min="9474" max="9474" width="52.85546875" customWidth="1"/>
    <col min="9475" max="9475" width="18.42578125" customWidth="1"/>
    <col min="9476" max="9476" width="29" customWidth="1"/>
    <col min="9477" max="9477" width="15.7109375" customWidth="1"/>
    <col min="9729" max="9729" width="27.28515625" customWidth="1"/>
    <col min="9730" max="9730" width="52.85546875" customWidth="1"/>
    <col min="9731" max="9731" width="18.42578125" customWidth="1"/>
    <col min="9732" max="9732" width="29" customWidth="1"/>
    <col min="9733" max="9733" width="15.7109375" customWidth="1"/>
    <col min="9985" max="9985" width="27.28515625" customWidth="1"/>
    <col min="9986" max="9986" width="52.85546875" customWidth="1"/>
    <col min="9987" max="9987" width="18.42578125" customWidth="1"/>
    <col min="9988" max="9988" width="29" customWidth="1"/>
    <col min="9989" max="9989" width="15.7109375" customWidth="1"/>
    <col min="10241" max="10241" width="27.28515625" customWidth="1"/>
    <col min="10242" max="10242" width="52.85546875" customWidth="1"/>
    <col min="10243" max="10243" width="18.42578125" customWidth="1"/>
    <col min="10244" max="10244" width="29" customWidth="1"/>
    <col min="10245" max="10245" width="15.7109375" customWidth="1"/>
    <col min="10497" max="10497" width="27.28515625" customWidth="1"/>
    <col min="10498" max="10498" width="52.85546875" customWidth="1"/>
    <col min="10499" max="10499" width="18.42578125" customWidth="1"/>
    <col min="10500" max="10500" width="29" customWidth="1"/>
    <col min="10501" max="10501" width="15.7109375" customWidth="1"/>
    <col min="10753" max="10753" width="27.28515625" customWidth="1"/>
    <col min="10754" max="10754" width="52.85546875" customWidth="1"/>
    <col min="10755" max="10755" width="18.42578125" customWidth="1"/>
    <col min="10756" max="10756" width="29" customWidth="1"/>
    <col min="10757" max="10757" width="15.7109375" customWidth="1"/>
    <col min="11009" max="11009" width="27.28515625" customWidth="1"/>
    <col min="11010" max="11010" width="52.85546875" customWidth="1"/>
    <col min="11011" max="11011" width="18.42578125" customWidth="1"/>
    <col min="11012" max="11012" width="29" customWidth="1"/>
    <col min="11013" max="11013" width="15.7109375" customWidth="1"/>
    <col min="11265" max="11265" width="27.28515625" customWidth="1"/>
    <col min="11266" max="11266" width="52.85546875" customWidth="1"/>
    <col min="11267" max="11267" width="18.42578125" customWidth="1"/>
    <col min="11268" max="11268" width="29" customWidth="1"/>
    <col min="11269" max="11269" width="15.7109375" customWidth="1"/>
    <col min="11521" max="11521" width="27.28515625" customWidth="1"/>
    <col min="11522" max="11522" width="52.85546875" customWidth="1"/>
    <col min="11523" max="11523" width="18.42578125" customWidth="1"/>
    <col min="11524" max="11524" width="29" customWidth="1"/>
    <col min="11525" max="11525" width="15.7109375" customWidth="1"/>
    <col min="11777" max="11777" width="27.28515625" customWidth="1"/>
    <col min="11778" max="11778" width="52.85546875" customWidth="1"/>
    <col min="11779" max="11779" width="18.42578125" customWidth="1"/>
    <col min="11780" max="11780" width="29" customWidth="1"/>
    <col min="11781" max="11781" width="15.7109375" customWidth="1"/>
    <col min="12033" max="12033" width="27.28515625" customWidth="1"/>
    <col min="12034" max="12034" width="52.85546875" customWidth="1"/>
    <col min="12035" max="12035" width="18.42578125" customWidth="1"/>
    <col min="12036" max="12036" width="29" customWidth="1"/>
    <col min="12037" max="12037" width="15.7109375" customWidth="1"/>
    <col min="12289" max="12289" width="27.28515625" customWidth="1"/>
    <col min="12290" max="12290" width="52.85546875" customWidth="1"/>
    <col min="12291" max="12291" width="18.42578125" customWidth="1"/>
    <col min="12292" max="12292" width="29" customWidth="1"/>
    <col min="12293" max="12293" width="15.7109375" customWidth="1"/>
    <col min="12545" max="12545" width="27.28515625" customWidth="1"/>
    <col min="12546" max="12546" width="52.85546875" customWidth="1"/>
    <col min="12547" max="12547" width="18.42578125" customWidth="1"/>
    <col min="12548" max="12548" width="29" customWidth="1"/>
    <col min="12549" max="12549" width="15.7109375" customWidth="1"/>
    <col min="12801" max="12801" width="27.28515625" customWidth="1"/>
    <col min="12802" max="12802" width="52.85546875" customWidth="1"/>
    <col min="12803" max="12803" width="18.42578125" customWidth="1"/>
    <col min="12804" max="12804" width="29" customWidth="1"/>
    <col min="12805" max="12805" width="15.7109375" customWidth="1"/>
    <col min="13057" max="13057" width="27.28515625" customWidth="1"/>
    <col min="13058" max="13058" width="52.85546875" customWidth="1"/>
    <col min="13059" max="13059" width="18.42578125" customWidth="1"/>
    <col min="13060" max="13060" width="29" customWidth="1"/>
    <col min="13061" max="13061" width="15.7109375" customWidth="1"/>
    <col min="13313" max="13313" width="27.28515625" customWidth="1"/>
    <col min="13314" max="13314" width="52.85546875" customWidth="1"/>
    <col min="13315" max="13315" width="18.42578125" customWidth="1"/>
    <col min="13316" max="13316" width="29" customWidth="1"/>
    <col min="13317" max="13317" width="15.7109375" customWidth="1"/>
    <col min="13569" max="13569" width="27.28515625" customWidth="1"/>
    <col min="13570" max="13570" width="52.85546875" customWidth="1"/>
    <col min="13571" max="13571" width="18.42578125" customWidth="1"/>
    <col min="13572" max="13572" width="29" customWidth="1"/>
    <col min="13573" max="13573" width="15.7109375" customWidth="1"/>
    <col min="13825" max="13825" width="27.28515625" customWidth="1"/>
    <col min="13826" max="13826" width="52.85546875" customWidth="1"/>
    <col min="13827" max="13827" width="18.42578125" customWidth="1"/>
    <col min="13828" max="13828" width="29" customWidth="1"/>
    <col min="13829" max="13829" width="15.7109375" customWidth="1"/>
    <col min="14081" max="14081" width="27.28515625" customWidth="1"/>
    <col min="14082" max="14082" width="52.85546875" customWidth="1"/>
    <col min="14083" max="14083" width="18.42578125" customWidth="1"/>
    <col min="14084" max="14084" width="29" customWidth="1"/>
    <col min="14085" max="14085" width="15.7109375" customWidth="1"/>
    <col min="14337" max="14337" width="27.28515625" customWidth="1"/>
    <col min="14338" max="14338" width="52.85546875" customWidth="1"/>
    <col min="14339" max="14339" width="18.42578125" customWidth="1"/>
    <col min="14340" max="14340" width="29" customWidth="1"/>
    <col min="14341" max="14341" width="15.7109375" customWidth="1"/>
    <col min="14593" max="14593" width="27.28515625" customWidth="1"/>
    <col min="14594" max="14594" width="52.85546875" customWidth="1"/>
    <col min="14595" max="14595" width="18.42578125" customWidth="1"/>
    <col min="14596" max="14596" width="29" customWidth="1"/>
    <col min="14597" max="14597" width="15.7109375" customWidth="1"/>
    <col min="14849" max="14849" width="27.28515625" customWidth="1"/>
    <col min="14850" max="14850" width="52.85546875" customWidth="1"/>
    <col min="14851" max="14851" width="18.42578125" customWidth="1"/>
    <col min="14852" max="14852" width="29" customWidth="1"/>
    <col min="14853" max="14853" width="15.7109375" customWidth="1"/>
    <col min="15105" max="15105" width="27.28515625" customWidth="1"/>
    <col min="15106" max="15106" width="52.85546875" customWidth="1"/>
    <col min="15107" max="15107" width="18.42578125" customWidth="1"/>
    <col min="15108" max="15108" width="29" customWidth="1"/>
    <col min="15109" max="15109" width="15.7109375" customWidth="1"/>
    <col min="15361" max="15361" width="27.28515625" customWidth="1"/>
    <col min="15362" max="15362" width="52.85546875" customWidth="1"/>
    <col min="15363" max="15363" width="18.42578125" customWidth="1"/>
    <col min="15364" max="15364" width="29" customWidth="1"/>
    <col min="15365" max="15365" width="15.7109375" customWidth="1"/>
    <col min="15617" max="15617" width="27.28515625" customWidth="1"/>
    <col min="15618" max="15618" width="52.85546875" customWidth="1"/>
    <col min="15619" max="15619" width="18.42578125" customWidth="1"/>
    <col min="15620" max="15620" width="29" customWidth="1"/>
    <col min="15621" max="15621" width="15.7109375" customWidth="1"/>
    <col min="15873" max="15873" width="27.28515625" customWidth="1"/>
    <col min="15874" max="15874" width="52.85546875" customWidth="1"/>
    <col min="15875" max="15875" width="18.42578125" customWidth="1"/>
    <col min="15876" max="15876" width="29" customWidth="1"/>
    <col min="15877" max="15877" width="15.7109375" customWidth="1"/>
    <col min="16129" max="16129" width="27.28515625" customWidth="1"/>
    <col min="16130" max="16130" width="52.85546875" customWidth="1"/>
    <col min="16131" max="16131" width="18.42578125" customWidth="1"/>
    <col min="16132" max="16132" width="29" customWidth="1"/>
    <col min="16133" max="16133" width="15.7109375" customWidth="1"/>
  </cols>
  <sheetData>
    <row r="1" spans="1:5" ht="15.75" x14ac:dyDescent="0.25">
      <c r="A1" s="1" t="s">
        <v>0</v>
      </c>
      <c r="B1" s="1"/>
      <c r="C1" s="2"/>
      <c r="D1" s="2"/>
      <c r="E1" s="2"/>
    </row>
    <row r="3" spans="1:5" x14ac:dyDescent="0.25">
      <c r="A3" s="3" t="s">
        <v>1</v>
      </c>
      <c r="B3" s="4"/>
      <c r="C3" s="4"/>
      <c r="D3" s="4"/>
      <c r="E3" s="4"/>
    </row>
    <row r="4" spans="1:5" s="5" customFormat="1" ht="15" customHeight="1" x14ac:dyDescent="0.2">
      <c r="A4" s="5" t="s">
        <v>2</v>
      </c>
      <c r="B4" s="384"/>
      <c r="C4" s="384"/>
      <c r="D4" s="384"/>
      <c r="E4" s="384"/>
    </row>
    <row r="5" spans="1:5" s="5" customFormat="1" ht="12.75" x14ac:dyDescent="0.2">
      <c r="A5" s="5" t="s">
        <v>3</v>
      </c>
      <c r="B5" s="384"/>
      <c r="C5" s="384"/>
      <c r="D5" s="384"/>
      <c r="E5" s="384"/>
    </row>
    <row r="6" spans="1:5" s="5" customFormat="1" x14ac:dyDescent="0.25">
      <c r="A6" s="5" t="s">
        <v>4</v>
      </c>
      <c r="B6" s="6"/>
      <c r="C6" s="7"/>
      <c r="D6" s="7"/>
      <c r="E6" s="7"/>
    </row>
    <row r="7" spans="1:5" s="5" customFormat="1" x14ac:dyDescent="0.25">
      <c r="A7" s="5" t="s">
        <v>5</v>
      </c>
      <c r="B7" s="384"/>
      <c r="C7" s="385"/>
      <c r="D7" s="385"/>
      <c r="E7" s="385"/>
    </row>
    <row r="8" spans="1:5" s="5" customFormat="1" ht="12.75" x14ac:dyDescent="0.2">
      <c r="A8" s="5" t="s">
        <v>6</v>
      </c>
      <c r="B8" s="6"/>
      <c r="C8" s="8" t="s">
        <v>7</v>
      </c>
      <c r="D8" s="384"/>
      <c r="E8" s="384"/>
    </row>
    <row r="9" spans="1:5" s="5" customFormat="1" x14ac:dyDescent="0.25">
      <c r="A9" s="5" t="s">
        <v>8</v>
      </c>
      <c r="B9" s="6"/>
      <c r="C9" s="9"/>
      <c r="D9" s="10"/>
      <c r="E9" s="10"/>
    </row>
    <row r="10" spans="1:5" s="5" customFormat="1" x14ac:dyDescent="0.25">
      <c r="A10" s="5" t="s">
        <v>9</v>
      </c>
      <c r="B10" s="6"/>
      <c r="C10" s="9"/>
      <c r="D10" s="10"/>
      <c r="E10" s="10"/>
    </row>
    <row r="11" spans="1:5" s="5" customFormat="1" x14ac:dyDescent="0.25">
      <c r="A11" s="5" t="s">
        <v>10</v>
      </c>
      <c r="B11" s="11"/>
      <c r="C11" s="9"/>
      <c r="D11" s="10"/>
      <c r="E11" s="10"/>
    </row>
    <row r="12" spans="1:5" s="5" customFormat="1" x14ac:dyDescent="0.25">
      <c r="A12" s="5" t="s">
        <v>11</v>
      </c>
      <c r="B12" s="6"/>
      <c r="C12" s="9"/>
      <c r="D12" s="10"/>
      <c r="E12" s="10"/>
    </row>
    <row r="13" spans="1:5" s="5" customFormat="1" x14ac:dyDescent="0.25">
      <c r="C13"/>
      <c r="D13"/>
      <c r="E13"/>
    </row>
    <row r="14" spans="1:5" s="5" customFormat="1" x14ac:dyDescent="0.25">
      <c r="A14" s="3" t="s">
        <v>12</v>
      </c>
      <c r="B14" s="3"/>
      <c r="C14" s="4"/>
      <c r="D14" s="4"/>
      <c r="E14" s="4"/>
    </row>
    <row r="15" spans="1:5" s="5" customFormat="1" x14ac:dyDescent="0.25">
      <c r="A15" s="5" t="s">
        <v>13</v>
      </c>
      <c r="B15" s="386"/>
      <c r="C15" s="387"/>
      <c r="D15" s="387"/>
      <c r="E15" s="387"/>
    </row>
    <row r="16" spans="1:5" s="5" customFormat="1" x14ac:dyDescent="0.25">
      <c r="A16" s="5" t="s">
        <v>14</v>
      </c>
      <c r="B16" s="12"/>
      <c r="C16" s="8" t="s">
        <v>15</v>
      </c>
      <c r="D16" s="6"/>
      <c r="E16" s="10"/>
    </row>
    <row r="17" spans="1:5" s="5" customFormat="1" x14ac:dyDescent="0.25">
      <c r="A17" s="5" t="s">
        <v>16</v>
      </c>
      <c r="B17" s="6"/>
      <c r="C17" s="10"/>
      <c r="D17" s="10"/>
      <c r="E17" s="10"/>
    </row>
    <row r="18" spans="1:5" s="5" customFormat="1" x14ac:dyDescent="0.25">
      <c r="C18"/>
      <c r="D18"/>
      <c r="E18"/>
    </row>
    <row r="19" spans="1:5" s="5" customFormat="1" x14ac:dyDescent="0.25">
      <c r="A19" s="3" t="s">
        <v>17</v>
      </c>
      <c r="B19" s="3"/>
      <c r="C19" s="4"/>
      <c r="D19" s="4"/>
      <c r="E19" s="4"/>
    </row>
    <row r="20" spans="1:5" s="5" customFormat="1" x14ac:dyDescent="0.25">
      <c r="A20" s="5" t="s">
        <v>18</v>
      </c>
      <c r="B20" s="384"/>
      <c r="C20" s="385"/>
      <c r="D20" s="385"/>
      <c r="E20" s="385"/>
    </row>
    <row r="21" spans="1:5" s="5" customFormat="1" x14ac:dyDescent="0.25">
      <c r="A21" s="5" t="s">
        <v>19</v>
      </c>
      <c r="B21" s="6"/>
      <c r="C21" s="9"/>
      <c r="D21" s="10"/>
      <c r="E21" s="10"/>
    </row>
    <row r="22" spans="1:5" s="5" customFormat="1" x14ac:dyDescent="0.25">
      <c r="A22" s="5" t="s">
        <v>20</v>
      </c>
      <c r="B22" s="6"/>
      <c r="C22" s="10"/>
      <c r="D22" s="10"/>
      <c r="E22" s="10"/>
    </row>
    <row r="23" spans="1:5" s="5" customFormat="1" x14ac:dyDescent="0.25">
      <c r="A23" s="5" t="s">
        <v>21</v>
      </c>
      <c r="B23" s="6"/>
      <c r="C23" s="10"/>
      <c r="D23" s="10"/>
      <c r="E23" s="10"/>
    </row>
    <row r="24" spans="1:5" s="5" customFormat="1" x14ac:dyDescent="0.25">
      <c r="A24" s="5" t="s">
        <v>22</v>
      </c>
      <c r="B24" s="6"/>
      <c r="C24" s="10"/>
      <c r="D24" s="10"/>
      <c r="E24" s="10"/>
    </row>
    <row r="25" spans="1:5" s="5" customFormat="1" x14ac:dyDescent="0.25">
      <c r="A25" s="5" t="s">
        <v>23</v>
      </c>
      <c r="B25" s="6"/>
      <c r="C25" s="10"/>
      <c r="D25" s="10"/>
      <c r="E25" s="10"/>
    </row>
    <row r="26" spans="1:5" s="5" customFormat="1" x14ac:dyDescent="0.25">
      <c r="A26" s="5" t="s">
        <v>24</v>
      </c>
      <c r="B26" s="6"/>
      <c r="C26" s="10"/>
      <c r="D26" s="10"/>
      <c r="E26" s="10"/>
    </row>
    <row r="27" spans="1:5" s="5" customFormat="1" x14ac:dyDescent="0.25">
      <c r="A27" s="5" t="s">
        <v>25</v>
      </c>
      <c r="B27" s="6"/>
      <c r="C27" s="10"/>
      <c r="D27" s="10"/>
      <c r="E27" s="10"/>
    </row>
    <row r="28" spans="1:5" s="5" customFormat="1" x14ac:dyDescent="0.25">
      <c r="A28" s="5" t="s">
        <v>26</v>
      </c>
      <c r="B28" s="384"/>
      <c r="C28" s="385"/>
      <c r="D28" s="385"/>
      <c r="E28" s="385"/>
    </row>
    <row r="29" spans="1:5" s="5" customFormat="1" ht="12.75" x14ac:dyDescent="0.2">
      <c r="A29" s="5" t="s">
        <v>6</v>
      </c>
      <c r="B29" s="6"/>
      <c r="C29" s="8" t="s">
        <v>7</v>
      </c>
      <c r="D29" s="384"/>
      <c r="E29" s="384"/>
    </row>
    <row r="30" spans="1:5" s="5" customFormat="1" x14ac:dyDescent="0.25">
      <c r="A30" s="5" t="s">
        <v>8</v>
      </c>
      <c r="B30" s="6"/>
      <c r="C30" s="9"/>
      <c r="D30" s="10"/>
      <c r="E30" s="10"/>
    </row>
    <row r="31" spans="1:5" s="5" customFormat="1" x14ac:dyDescent="0.25">
      <c r="A31" s="5" t="s">
        <v>9</v>
      </c>
      <c r="B31" s="6"/>
      <c r="C31" s="9"/>
      <c r="D31" s="10"/>
      <c r="E31" s="10"/>
    </row>
    <row r="32" spans="1:5" s="5" customFormat="1" x14ac:dyDescent="0.25">
      <c r="A32" s="5" t="s">
        <v>10</v>
      </c>
      <c r="B32" s="11"/>
      <c r="C32" s="9"/>
      <c r="D32" s="10"/>
      <c r="E32" s="10"/>
    </row>
    <row r="34" spans="1:6" s="5" customFormat="1" x14ac:dyDescent="0.25">
      <c r="A34" s="3" t="s">
        <v>27</v>
      </c>
      <c r="B34" s="3"/>
      <c r="C34" s="4"/>
      <c r="D34" s="4"/>
      <c r="E34" s="4"/>
    </row>
    <row r="35" spans="1:6" s="5" customFormat="1" x14ac:dyDescent="0.25">
      <c r="A35" s="5" t="s">
        <v>18</v>
      </c>
      <c r="B35" s="384"/>
      <c r="C35" s="385"/>
      <c r="D35" s="385"/>
      <c r="E35" s="385"/>
    </row>
    <row r="36" spans="1:6" s="5" customFormat="1" x14ac:dyDescent="0.25">
      <c r="A36" s="5" t="s">
        <v>19</v>
      </c>
      <c r="B36" s="6"/>
      <c r="C36" s="9"/>
      <c r="D36" s="10"/>
      <c r="E36" s="10"/>
    </row>
    <row r="37" spans="1:6" s="5" customFormat="1" x14ac:dyDescent="0.25">
      <c r="A37" s="5" t="s">
        <v>26</v>
      </c>
      <c r="B37" s="384"/>
      <c r="C37" s="385"/>
      <c r="D37" s="385"/>
      <c r="E37" s="385"/>
    </row>
    <row r="38" spans="1:6" s="5" customFormat="1" ht="15" customHeight="1" x14ac:dyDescent="0.2">
      <c r="A38" s="5" t="s">
        <v>6</v>
      </c>
      <c r="B38" s="6"/>
      <c r="C38" s="8" t="s">
        <v>7</v>
      </c>
      <c r="D38" s="384"/>
      <c r="E38" s="384"/>
    </row>
    <row r="39" spans="1:6" s="5" customFormat="1" x14ac:dyDescent="0.25">
      <c r="A39" s="5" t="s">
        <v>8</v>
      </c>
      <c r="B39" s="6"/>
      <c r="C39" s="9"/>
      <c r="D39" s="10"/>
      <c r="E39" s="10"/>
    </row>
    <row r="40" spans="1:6" s="5" customFormat="1" x14ac:dyDescent="0.25">
      <c r="A40" s="5" t="s">
        <v>9</v>
      </c>
      <c r="B40" s="6"/>
      <c r="C40" s="9"/>
      <c r="D40" s="10"/>
      <c r="E40" s="10"/>
    </row>
    <row r="41" spans="1:6" s="5" customFormat="1" x14ac:dyDescent="0.25">
      <c r="A41" s="5" t="s">
        <v>10</v>
      </c>
      <c r="B41" s="11"/>
      <c r="C41" s="9"/>
      <c r="D41" s="10"/>
      <c r="E41" s="10"/>
    </row>
    <row r="42" spans="1:6" s="5" customFormat="1" ht="12.75" x14ac:dyDescent="0.2"/>
    <row r="43" spans="1:6" s="5" customFormat="1" x14ac:dyDescent="0.25">
      <c r="A43" s="383" t="s">
        <v>28</v>
      </c>
      <c r="B43" s="383"/>
      <c r="C43" s="384"/>
      <c r="D43" s="385"/>
      <c r="E43" s="385"/>
      <c r="F43" s="385"/>
    </row>
    <row r="44" spans="1:6" s="5" customFormat="1" ht="12.75" x14ac:dyDescent="0.2"/>
    <row r="45" spans="1:6" s="5" customFormat="1" ht="12.75" x14ac:dyDescent="0.2"/>
    <row r="46" spans="1:6" s="5" customFormat="1" ht="12.75" x14ac:dyDescent="0.2"/>
    <row r="47" spans="1:6" s="5" customFormat="1" ht="12.75" x14ac:dyDescent="0.2"/>
    <row r="48" spans="1:6" s="5" customFormat="1" ht="12.75" x14ac:dyDescent="0.2"/>
    <row r="49" s="5" customFormat="1" ht="12.75" x14ac:dyDescent="0.2"/>
    <row r="50" s="5" customFormat="1" ht="12.75" x14ac:dyDescent="0.2"/>
    <row r="51" s="5" customFormat="1" ht="12.75" x14ac:dyDescent="0.2"/>
    <row r="52" s="5" customFormat="1" ht="12.75" x14ac:dyDescent="0.2"/>
    <row r="53" s="5" customFormat="1" ht="12.75" x14ac:dyDescent="0.2"/>
    <row r="54" s="5" customFormat="1" ht="12.75" x14ac:dyDescent="0.2"/>
    <row r="55" s="5" customFormat="1" ht="12.75" x14ac:dyDescent="0.2"/>
    <row r="56" s="5" customFormat="1" ht="12.75" x14ac:dyDescent="0.2"/>
    <row r="57" s="5" customFormat="1" ht="12.75" x14ac:dyDescent="0.2"/>
    <row r="58" s="5" customFormat="1" ht="12.75" x14ac:dyDescent="0.2"/>
    <row r="59" s="5" customFormat="1" ht="12.75" x14ac:dyDescent="0.2"/>
    <row r="60" s="5" customFormat="1" ht="12.75" x14ac:dyDescent="0.2"/>
    <row r="61" s="5" customFormat="1" ht="12.75" x14ac:dyDescent="0.2"/>
    <row r="62" s="5" customFormat="1" ht="12.75" x14ac:dyDescent="0.2"/>
    <row r="63" s="5" customFormat="1" ht="12.75" x14ac:dyDescent="0.2"/>
    <row r="64" s="5" customFormat="1" ht="12.75" x14ac:dyDescent="0.2"/>
    <row r="65" s="5" customFormat="1" ht="12.75" x14ac:dyDescent="0.2"/>
    <row r="66" s="5" customFormat="1" ht="12.75" x14ac:dyDescent="0.2"/>
    <row r="67" s="5" customFormat="1" ht="12.75" x14ac:dyDescent="0.2"/>
    <row r="68" s="5" customFormat="1" ht="12.75" x14ac:dyDescent="0.2"/>
    <row r="69" s="5" customFormat="1" ht="12.75" x14ac:dyDescent="0.2"/>
    <row r="70" s="5" customFormat="1" ht="12.75" x14ac:dyDescent="0.2"/>
    <row r="71" s="5" customFormat="1" ht="12.75" x14ac:dyDescent="0.2"/>
    <row r="72" s="5" customFormat="1" ht="12.75" x14ac:dyDescent="0.2"/>
    <row r="73" s="5" customFormat="1" ht="12.75" x14ac:dyDescent="0.2"/>
    <row r="74" s="5" customFormat="1" ht="12.75" x14ac:dyDescent="0.2"/>
  </sheetData>
  <sheetProtection password="876C" sheet="1" objects="1" scenarios="1"/>
  <mergeCells count="13">
    <mergeCell ref="A43:B43"/>
    <mergeCell ref="C43:F43"/>
    <mergeCell ref="B4:E4"/>
    <mergeCell ref="B5:E5"/>
    <mergeCell ref="B7:E7"/>
    <mergeCell ref="D8:E8"/>
    <mergeCell ref="B15:E15"/>
    <mergeCell ref="B20:E20"/>
    <mergeCell ref="B28:E28"/>
    <mergeCell ref="D29:E29"/>
    <mergeCell ref="B35:E35"/>
    <mergeCell ref="B37:E37"/>
    <mergeCell ref="D38:E38"/>
  </mergeCells>
  <pageMargins left="1.1811023622047245" right="0.78740157480314965" top="1.1811023622047245" bottom="0.78740157480314965" header="0.31496062992125984" footer="0.31496062992125984"/>
  <pageSetup paperSize="9" scale="73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G71"/>
  <sheetViews>
    <sheetView showGridLines="0" zoomScaleNormal="100" zoomScaleSheetLayoutView="100" workbookViewId="0">
      <pane ySplit="1" topLeftCell="A2" activePane="bottomLeft" state="frozen"/>
      <selection activeCell="E204" sqref="E204"/>
      <selection pane="bottomLeft" activeCell="B11" sqref="B11:E11"/>
    </sheetView>
  </sheetViews>
  <sheetFormatPr defaultRowHeight="15" x14ac:dyDescent="0.25"/>
  <cols>
    <col min="1" max="1" width="39.7109375" style="27" customWidth="1"/>
    <col min="2" max="2" width="43.140625" style="27" bestFit="1" customWidth="1"/>
    <col min="3" max="3" width="2.28515625" style="27" customWidth="1"/>
    <col min="4" max="4" width="31.140625" style="27" customWidth="1"/>
    <col min="5" max="5" width="12" style="27" customWidth="1"/>
    <col min="6" max="256" width="9.140625" style="27"/>
    <col min="257" max="257" width="39.7109375" style="27" customWidth="1"/>
    <col min="258" max="258" width="43.140625" style="27" bestFit="1" customWidth="1"/>
    <col min="259" max="259" width="2.28515625" style="27" customWidth="1"/>
    <col min="260" max="260" width="31.140625" style="27" customWidth="1"/>
    <col min="261" max="261" width="12" style="27" customWidth="1"/>
    <col min="262" max="512" width="9.140625" style="27"/>
    <col min="513" max="513" width="39.7109375" style="27" customWidth="1"/>
    <col min="514" max="514" width="43.140625" style="27" bestFit="1" customWidth="1"/>
    <col min="515" max="515" width="2.28515625" style="27" customWidth="1"/>
    <col min="516" max="516" width="31.140625" style="27" customWidth="1"/>
    <col min="517" max="517" width="12" style="27" customWidth="1"/>
    <col min="518" max="768" width="9.140625" style="27"/>
    <col min="769" max="769" width="39.7109375" style="27" customWidth="1"/>
    <col min="770" max="770" width="43.140625" style="27" bestFit="1" customWidth="1"/>
    <col min="771" max="771" width="2.28515625" style="27" customWidth="1"/>
    <col min="772" max="772" width="31.140625" style="27" customWidth="1"/>
    <col min="773" max="773" width="12" style="27" customWidth="1"/>
    <col min="774" max="1024" width="9.140625" style="27"/>
    <col min="1025" max="1025" width="39.7109375" style="27" customWidth="1"/>
    <col min="1026" max="1026" width="43.140625" style="27" bestFit="1" customWidth="1"/>
    <col min="1027" max="1027" width="2.28515625" style="27" customWidth="1"/>
    <col min="1028" max="1028" width="31.140625" style="27" customWidth="1"/>
    <col min="1029" max="1029" width="12" style="27" customWidth="1"/>
    <col min="1030" max="1280" width="9.140625" style="27"/>
    <col min="1281" max="1281" width="39.7109375" style="27" customWidth="1"/>
    <col min="1282" max="1282" width="43.140625" style="27" bestFit="1" customWidth="1"/>
    <col min="1283" max="1283" width="2.28515625" style="27" customWidth="1"/>
    <col min="1284" max="1284" width="31.140625" style="27" customWidth="1"/>
    <col min="1285" max="1285" width="12" style="27" customWidth="1"/>
    <col min="1286" max="1536" width="9.140625" style="27"/>
    <col min="1537" max="1537" width="39.7109375" style="27" customWidth="1"/>
    <col min="1538" max="1538" width="43.140625" style="27" bestFit="1" customWidth="1"/>
    <col min="1539" max="1539" width="2.28515625" style="27" customWidth="1"/>
    <col min="1540" max="1540" width="31.140625" style="27" customWidth="1"/>
    <col min="1541" max="1541" width="12" style="27" customWidth="1"/>
    <col min="1542" max="1792" width="9.140625" style="27"/>
    <col min="1793" max="1793" width="39.7109375" style="27" customWidth="1"/>
    <col min="1794" max="1794" width="43.140625" style="27" bestFit="1" customWidth="1"/>
    <col min="1795" max="1795" width="2.28515625" style="27" customWidth="1"/>
    <col min="1796" max="1796" width="31.140625" style="27" customWidth="1"/>
    <col min="1797" max="1797" width="12" style="27" customWidth="1"/>
    <col min="1798" max="2048" width="9.140625" style="27"/>
    <col min="2049" max="2049" width="39.7109375" style="27" customWidth="1"/>
    <col min="2050" max="2050" width="43.140625" style="27" bestFit="1" customWidth="1"/>
    <col min="2051" max="2051" width="2.28515625" style="27" customWidth="1"/>
    <col min="2052" max="2052" width="31.140625" style="27" customWidth="1"/>
    <col min="2053" max="2053" width="12" style="27" customWidth="1"/>
    <col min="2054" max="2304" width="9.140625" style="27"/>
    <col min="2305" max="2305" width="39.7109375" style="27" customWidth="1"/>
    <col min="2306" max="2306" width="43.140625" style="27" bestFit="1" customWidth="1"/>
    <col min="2307" max="2307" width="2.28515625" style="27" customWidth="1"/>
    <col min="2308" max="2308" width="31.140625" style="27" customWidth="1"/>
    <col min="2309" max="2309" width="12" style="27" customWidth="1"/>
    <col min="2310" max="2560" width="9.140625" style="27"/>
    <col min="2561" max="2561" width="39.7109375" style="27" customWidth="1"/>
    <col min="2562" max="2562" width="43.140625" style="27" bestFit="1" customWidth="1"/>
    <col min="2563" max="2563" width="2.28515625" style="27" customWidth="1"/>
    <col min="2564" max="2564" width="31.140625" style="27" customWidth="1"/>
    <col min="2565" max="2565" width="12" style="27" customWidth="1"/>
    <col min="2566" max="2816" width="9.140625" style="27"/>
    <col min="2817" max="2817" width="39.7109375" style="27" customWidth="1"/>
    <col min="2818" max="2818" width="43.140625" style="27" bestFit="1" customWidth="1"/>
    <col min="2819" max="2819" width="2.28515625" style="27" customWidth="1"/>
    <col min="2820" max="2820" width="31.140625" style="27" customWidth="1"/>
    <col min="2821" max="2821" width="12" style="27" customWidth="1"/>
    <col min="2822" max="3072" width="9.140625" style="27"/>
    <col min="3073" max="3073" width="39.7109375" style="27" customWidth="1"/>
    <col min="3074" max="3074" width="43.140625" style="27" bestFit="1" customWidth="1"/>
    <col min="3075" max="3075" width="2.28515625" style="27" customWidth="1"/>
    <col min="3076" max="3076" width="31.140625" style="27" customWidth="1"/>
    <col min="3077" max="3077" width="12" style="27" customWidth="1"/>
    <col min="3078" max="3328" width="9.140625" style="27"/>
    <col min="3329" max="3329" width="39.7109375" style="27" customWidth="1"/>
    <col min="3330" max="3330" width="43.140625" style="27" bestFit="1" customWidth="1"/>
    <col min="3331" max="3331" width="2.28515625" style="27" customWidth="1"/>
    <col min="3332" max="3332" width="31.140625" style="27" customWidth="1"/>
    <col min="3333" max="3333" width="12" style="27" customWidth="1"/>
    <col min="3334" max="3584" width="9.140625" style="27"/>
    <col min="3585" max="3585" width="39.7109375" style="27" customWidth="1"/>
    <col min="3586" max="3586" width="43.140625" style="27" bestFit="1" customWidth="1"/>
    <col min="3587" max="3587" width="2.28515625" style="27" customWidth="1"/>
    <col min="3588" max="3588" width="31.140625" style="27" customWidth="1"/>
    <col min="3589" max="3589" width="12" style="27" customWidth="1"/>
    <col min="3590" max="3840" width="9.140625" style="27"/>
    <col min="3841" max="3841" width="39.7109375" style="27" customWidth="1"/>
    <col min="3842" max="3842" width="43.140625" style="27" bestFit="1" customWidth="1"/>
    <col min="3843" max="3843" width="2.28515625" style="27" customWidth="1"/>
    <col min="3844" max="3844" width="31.140625" style="27" customWidth="1"/>
    <col min="3845" max="3845" width="12" style="27" customWidth="1"/>
    <col min="3846" max="4096" width="9.140625" style="27"/>
    <col min="4097" max="4097" width="39.7109375" style="27" customWidth="1"/>
    <col min="4098" max="4098" width="43.140625" style="27" bestFit="1" customWidth="1"/>
    <col min="4099" max="4099" width="2.28515625" style="27" customWidth="1"/>
    <col min="4100" max="4100" width="31.140625" style="27" customWidth="1"/>
    <col min="4101" max="4101" width="12" style="27" customWidth="1"/>
    <col min="4102" max="4352" width="9.140625" style="27"/>
    <col min="4353" max="4353" width="39.7109375" style="27" customWidth="1"/>
    <col min="4354" max="4354" width="43.140625" style="27" bestFit="1" customWidth="1"/>
    <col min="4355" max="4355" width="2.28515625" style="27" customWidth="1"/>
    <col min="4356" max="4356" width="31.140625" style="27" customWidth="1"/>
    <col min="4357" max="4357" width="12" style="27" customWidth="1"/>
    <col min="4358" max="4608" width="9.140625" style="27"/>
    <col min="4609" max="4609" width="39.7109375" style="27" customWidth="1"/>
    <col min="4610" max="4610" width="43.140625" style="27" bestFit="1" customWidth="1"/>
    <col min="4611" max="4611" width="2.28515625" style="27" customWidth="1"/>
    <col min="4612" max="4612" width="31.140625" style="27" customWidth="1"/>
    <col min="4613" max="4613" width="12" style="27" customWidth="1"/>
    <col min="4614" max="4864" width="9.140625" style="27"/>
    <col min="4865" max="4865" width="39.7109375" style="27" customWidth="1"/>
    <col min="4866" max="4866" width="43.140625" style="27" bestFit="1" customWidth="1"/>
    <col min="4867" max="4867" width="2.28515625" style="27" customWidth="1"/>
    <col min="4868" max="4868" width="31.140625" style="27" customWidth="1"/>
    <col min="4869" max="4869" width="12" style="27" customWidth="1"/>
    <col min="4870" max="5120" width="9.140625" style="27"/>
    <col min="5121" max="5121" width="39.7109375" style="27" customWidth="1"/>
    <col min="5122" max="5122" width="43.140625" style="27" bestFit="1" customWidth="1"/>
    <col min="5123" max="5123" width="2.28515625" style="27" customWidth="1"/>
    <col min="5124" max="5124" width="31.140625" style="27" customWidth="1"/>
    <col min="5125" max="5125" width="12" style="27" customWidth="1"/>
    <col min="5126" max="5376" width="9.140625" style="27"/>
    <col min="5377" max="5377" width="39.7109375" style="27" customWidth="1"/>
    <col min="5378" max="5378" width="43.140625" style="27" bestFit="1" customWidth="1"/>
    <col min="5379" max="5379" width="2.28515625" style="27" customWidth="1"/>
    <col min="5380" max="5380" width="31.140625" style="27" customWidth="1"/>
    <col min="5381" max="5381" width="12" style="27" customWidth="1"/>
    <col min="5382" max="5632" width="9.140625" style="27"/>
    <col min="5633" max="5633" width="39.7109375" style="27" customWidth="1"/>
    <col min="5634" max="5634" width="43.140625" style="27" bestFit="1" customWidth="1"/>
    <col min="5635" max="5635" width="2.28515625" style="27" customWidth="1"/>
    <col min="5636" max="5636" width="31.140625" style="27" customWidth="1"/>
    <col min="5637" max="5637" width="12" style="27" customWidth="1"/>
    <col min="5638" max="5888" width="9.140625" style="27"/>
    <col min="5889" max="5889" width="39.7109375" style="27" customWidth="1"/>
    <col min="5890" max="5890" width="43.140625" style="27" bestFit="1" customWidth="1"/>
    <col min="5891" max="5891" width="2.28515625" style="27" customWidth="1"/>
    <col min="5892" max="5892" width="31.140625" style="27" customWidth="1"/>
    <col min="5893" max="5893" width="12" style="27" customWidth="1"/>
    <col min="5894" max="6144" width="9.140625" style="27"/>
    <col min="6145" max="6145" width="39.7109375" style="27" customWidth="1"/>
    <col min="6146" max="6146" width="43.140625" style="27" bestFit="1" customWidth="1"/>
    <col min="6147" max="6147" width="2.28515625" style="27" customWidth="1"/>
    <col min="6148" max="6148" width="31.140625" style="27" customWidth="1"/>
    <col min="6149" max="6149" width="12" style="27" customWidth="1"/>
    <col min="6150" max="6400" width="9.140625" style="27"/>
    <col min="6401" max="6401" width="39.7109375" style="27" customWidth="1"/>
    <col min="6402" max="6402" width="43.140625" style="27" bestFit="1" customWidth="1"/>
    <col min="6403" max="6403" width="2.28515625" style="27" customWidth="1"/>
    <col min="6404" max="6404" width="31.140625" style="27" customWidth="1"/>
    <col min="6405" max="6405" width="12" style="27" customWidth="1"/>
    <col min="6406" max="6656" width="9.140625" style="27"/>
    <col min="6657" max="6657" width="39.7109375" style="27" customWidth="1"/>
    <col min="6658" max="6658" width="43.140625" style="27" bestFit="1" customWidth="1"/>
    <col min="6659" max="6659" width="2.28515625" style="27" customWidth="1"/>
    <col min="6660" max="6660" width="31.140625" style="27" customWidth="1"/>
    <col min="6661" max="6661" width="12" style="27" customWidth="1"/>
    <col min="6662" max="6912" width="9.140625" style="27"/>
    <col min="6913" max="6913" width="39.7109375" style="27" customWidth="1"/>
    <col min="6914" max="6914" width="43.140625" style="27" bestFit="1" customWidth="1"/>
    <col min="6915" max="6915" width="2.28515625" style="27" customWidth="1"/>
    <col min="6916" max="6916" width="31.140625" style="27" customWidth="1"/>
    <col min="6917" max="6917" width="12" style="27" customWidth="1"/>
    <col min="6918" max="7168" width="9.140625" style="27"/>
    <col min="7169" max="7169" width="39.7109375" style="27" customWidth="1"/>
    <col min="7170" max="7170" width="43.140625" style="27" bestFit="1" customWidth="1"/>
    <col min="7171" max="7171" width="2.28515625" style="27" customWidth="1"/>
    <col min="7172" max="7172" width="31.140625" style="27" customWidth="1"/>
    <col min="7173" max="7173" width="12" style="27" customWidth="1"/>
    <col min="7174" max="7424" width="9.140625" style="27"/>
    <col min="7425" max="7425" width="39.7109375" style="27" customWidth="1"/>
    <col min="7426" max="7426" width="43.140625" style="27" bestFit="1" customWidth="1"/>
    <col min="7427" max="7427" width="2.28515625" style="27" customWidth="1"/>
    <col min="7428" max="7428" width="31.140625" style="27" customWidth="1"/>
    <col min="7429" max="7429" width="12" style="27" customWidth="1"/>
    <col min="7430" max="7680" width="9.140625" style="27"/>
    <col min="7681" max="7681" width="39.7109375" style="27" customWidth="1"/>
    <col min="7682" max="7682" width="43.140625" style="27" bestFit="1" customWidth="1"/>
    <col min="7683" max="7683" width="2.28515625" style="27" customWidth="1"/>
    <col min="7684" max="7684" width="31.140625" style="27" customWidth="1"/>
    <col min="7685" max="7685" width="12" style="27" customWidth="1"/>
    <col min="7686" max="7936" width="9.140625" style="27"/>
    <col min="7937" max="7937" width="39.7109375" style="27" customWidth="1"/>
    <col min="7938" max="7938" width="43.140625" style="27" bestFit="1" customWidth="1"/>
    <col min="7939" max="7939" width="2.28515625" style="27" customWidth="1"/>
    <col min="7940" max="7940" width="31.140625" style="27" customWidth="1"/>
    <col min="7941" max="7941" width="12" style="27" customWidth="1"/>
    <col min="7942" max="8192" width="9.140625" style="27"/>
    <col min="8193" max="8193" width="39.7109375" style="27" customWidth="1"/>
    <col min="8194" max="8194" width="43.140625" style="27" bestFit="1" customWidth="1"/>
    <col min="8195" max="8195" width="2.28515625" style="27" customWidth="1"/>
    <col min="8196" max="8196" width="31.140625" style="27" customWidth="1"/>
    <col min="8197" max="8197" width="12" style="27" customWidth="1"/>
    <col min="8198" max="8448" width="9.140625" style="27"/>
    <col min="8449" max="8449" width="39.7109375" style="27" customWidth="1"/>
    <col min="8450" max="8450" width="43.140625" style="27" bestFit="1" customWidth="1"/>
    <col min="8451" max="8451" width="2.28515625" style="27" customWidth="1"/>
    <col min="8452" max="8452" width="31.140625" style="27" customWidth="1"/>
    <col min="8453" max="8453" width="12" style="27" customWidth="1"/>
    <col min="8454" max="8704" width="9.140625" style="27"/>
    <col min="8705" max="8705" width="39.7109375" style="27" customWidth="1"/>
    <col min="8706" max="8706" width="43.140625" style="27" bestFit="1" customWidth="1"/>
    <col min="8707" max="8707" width="2.28515625" style="27" customWidth="1"/>
    <col min="8708" max="8708" width="31.140625" style="27" customWidth="1"/>
    <col min="8709" max="8709" width="12" style="27" customWidth="1"/>
    <col min="8710" max="8960" width="9.140625" style="27"/>
    <col min="8961" max="8961" width="39.7109375" style="27" customWidth="1"/>
    <col min="8962" max="8962" width="43.140625" style="27" bestFit="1" customWidth="1"/>
    <col min="8963" max="8963" width="2.28515625" style="27" customWidth="1"/>
    <col min="8964" max="8964" width="31.140625" style="27" customWidth="1"/>
    <col min="8965" max="8965" width="12" style="27" customWidth="1"/>
    <col min="8966" max="9216" width="9.140625" style="27"/>
    <col min="9217" max="9217" width="39.7109375" style="27" customWidth="1"/>
    <col min="9218" max="9218" width="43.140625" style="27" bestFit="1" customWidth="1"/>
    <col min="9219" max="9219" width="2.28515625" style="27" customWidth="1"/>
    <col min="9220" max="9220" width="31.140625" style="27" customWidth="1"/>
    <col min="9221" max="9221" width="12" style="27" customWidth="1"/>
    <col min="9222" max="9472" width="9.140625" style="27"/>
    <col min="9473" max="9473" width="39.7109375" style="27" customWidth="1"/>
    <col min="9474" max="9474" width="43.140625" style="27" bestFit="1" customWidth="1"/>
    <col min="9475" max="9475" width="2.28515625" style="27" customWidth="1"/>
    <col min="9476" max="9476" width="31.140625" style="27" customWidth="1"/>
    <col min="9477" max="9477" width="12" style="27" customWidth="1"/>
    <col min="9478" max="9728" width="9.140625" style="27"/>
    <col min="9729" max="9729" width="39.7109375" style="27" customWidth="1"/>
    <col min="9730" max="9730" width="43.140625" style="27" bestFit="1" customWidth="1"/>
    <col min="9731" max="9731" width="2.28515625" style="27" customWidth="1"/>
    <col min="9732" max="9732" width="31.140625" style="27" customWidth="1"/>
    <col min="9733" max="9733" width="12" style="27" customWidth="1"/>
    <col min="9734" max="9984" width="9.140625" style="27"/>
    <col min="9985" max="9985" width="39.7109375" style="27" customWidth="1"/>
    <col min="9986" max="9986" width="43.140625" style="27" bestFit="1" customWidth="1"/>
    <col min="9987" max="9987" width="2.28515625" style="27" customWidth="1"/>
    <col min="9988" max="9988" width="31.140625" style="27" customWidth="1"/>
    <col min="9989" max="9989" width="12" style="27" customWidth="1"/>
    <col min="9990" max="10240" width="9.140625" style="27"/>
    <col min="10241" max="10241" width="39.7109375" style="27" customWidth="1"/>
    <col min="10242" max="10242" width="43.140625" style="27" bestFit="1" customWidth="1"/>
    <col min="10243" max="10243" width="2.28515625" style="27" customWidth="1"/>
    <col min="10244" max="10244" width="31.140625" style="27" customWidth="1"/>
    <col min="10245" max="10245" width="12" style="27" customWidth="1"/>
    <col min="10246" max="10496" width="9.140625" style="27"/>
    <col min="10497" max="10497" width="39.7109375" style="27" customWidth="1"/>
    <col min="10498" max="10498" width="43.140625" style="27" bestFit="1" customWidth="1"/>
    <col min="10499" max="10499" width="2.28515625" style="27" customWidth="1"/>
    <col min="10500" max="10500" width="31.140625" style="27" customWidth="1"/>
    <col min="10501" max="10501" width="12" style="27" customWidth="1"/>
    <col min="10502" max="10752" width="9.140625" style="27"/>
    <col min="10753" max="10753" width="39.7109375" style="27" customWidth="1"/>
    <col min="10754" max="10754" width="43.140625" style="27" bestFit="1" customWidth="1"/>
    <col min="10755" max="10755" width="2.28515625" style="27" customWidth="1"/>
    <col min="10756" max="10756" width="31.140625" style="27" customWidth="1"/>
    <col min="10757" max="10757" width="12" style="27" customWidth="1"/>
    <col min="10758" max="11008" width="9.140625" style="27"/>
    <col min="11009" max="11009" width="39.7109375" style="27" customWidth="1"/>
    <col min="11010" max="11010" width="43.140625" style="27" bestFit="1" customWidth="1"/>
    <col min="11011" max="11011" width="2.28515625" style="27" customWidth="1"/>
    <col min="11012" max="11012" width="31.140625" style="27" customWidth="1"/>
    <col min="11013" max="11013" width="12" style="27" customWidth="1"/>
    <col min="11014" max="11264" width="9.140625" style="27"/>
    <col min="11265" max="11265" width="39.7109375" style="27" customWidth="1"/>
    <col min="11266" max="11266" width="43.140625" style="27" bestFit="1" customWidth="1"/>
    <col min="11267" max="11267" width="2.28515625" style="27" customWidth="1"/>
    <col min="11268" max="11268" width="31.140625" style="27" customWidth="1"/>
    <col min="11269" max="11269" width="12" style="27" customWidth="1"/>
    <col min="11270" max="11520" width="9.140625" style="27"/>
    <col min="11521" max="11521" width="39.7109375" style="27" customWidth="1"/>
    <col min="11522" max="11522" width="43.140625" style="27" bestFit="1" customWidth="1"/>
    <col min="11523" max="11523" width="2.28515625" style="27" customWidth="1"/>
    <col min="11524" max="11524" width="31.140625" style="27" customWidth="1"/>
    <col min="11525" max="11525" width="12" style="27" customWidth="1"/>
    <col min="11526" max="11776" width="9.140625" style="27"/>
    <col min="11777" max="11777" width="39.7109375" style="27" customWidth="1"/>
    <col min="11778" max="11778" width="43.140625" style="27" bestFit="1" customWidth="1"/>
    <col min="11779" max="11779" width="2.28515625" style="27" customWidth="1"/>
    <col min="11780" max="11780" width="31.140625" style="27" customWidth="1"/>
    <col min="11781" max="11781" width="12" style="27" customWidth="1"/>
    <col min="11782" max="12032" width="9.140625" style="27"/>
    <col min="12033" max="12033" width="39.7109375" style="27" customWidth="1"/>
    <col min="12034" max="12034" width="43.140625" style="27" bestFit="1" customWidth="1"/>
    <col min="12035" max="12035" width="2.28515625" style="27" customWidth="1"/>
    <col min="12036" max="12036" width="31.140625" style="27" customWidth="1"/>
    <col min="12037" max="12037" width="12" style="27" customWidth="1"/>
    <col min="12038" max="12288" width="9.140625" style="27"/>
    <col min="12289" max="12289" width="39.7109375" style="27" customWidth="1"/>
    <col min="12290" max="12290" width="43.140625" style="27" bestFit="1" customWidth="1"/>
    <col min="12291" max="12291" width="2.28515625" style="27" customWidth="1"/>
    <col min="12292" max="12292" width="31.140625" style="27" customWidth="1"/>
    <col min="12293" max="12293" width="12" style="27" customWidth="1"/>
    <col min="12294" max="12544" width="9.140625" style="27"/>
    <col min="12545" max="12545" width="39.7109375" style="27" customWidth="1"/>
    <col min="12546" max="12546" width="43.140625" style="27" bestFit="1" customWidth="1"/>
    <col min="12547" max="12547" width="2.28515625" style="27" customWidth="1"/>
    <col min="12548" max="12548" width="31.140625" style="27" customWidth="1"/>
    <col min="12549" max="12549" width="12" style="27" customWidth="1"/>
    <col min="12550" max="12800" width="9.140625" style="27"/>
    <col min="12801" max="12801" width="39.7109375" style="27" customWidth="1"/>
    <col min="12802" max="12802" width="43.140625" style="27" bestFit="1" customWidth="1"/>
    <col min="12803" max="12803" width="2.28515625" style="27" customWidth="1"/>
    <col min="12804" max="12804" width="31.140625" style="27" customWidth="1"/>
    <col min="12805" max="12805" width="12" style="27" customWidth="1"/>
    <col min="12806" max="13056" width="9.140625" style="27"/>
    <col min="13057" max="13057" width="39.7109375" style="27" customWidth="1"/>
    <col min="13058" max="13058" width="43.140625" style="27" bestFit="1" customWidth="1"/>
    <col min="13059" max="13059" width="2.28515625" style="27" customWidth="1"/>
    <col min="13060" max="13060" width="31.140625" style="27" customWidth="1"/>
    <col min="13061" max="13061" width="12" style="27" customWidth="1"/>
    <col min="13062" max="13312" width="9.140625" style="27"/>
    <col min="13313" max="13313" width="39.7109375" style="27" customWidth="1"/>
    <col min="13314" max="13314" width="43.140625" style="27" bestFit="1" customWidth="1"/>
    <col min="13315" max="13315" width="2.28515625" style="27" customWidth="1"/>
    <col min="13316" max="13316" width="31.140625" style="27" customWidth="1"/>
    <col min="13317" max="13317" width="12" style="27" customWidth="1"/>
    <col min="13318" max="13568" width="9.140625" style="27"/>
    <col min="13569" max="13569" width="39.7109375" style="27" customWidth="1"/>
    <col min="13570" max="13570" width="43.140625" style="27" bestFit="1" customWidth="1"/>
    <col min="13571" max="13571" width="2.28515625" style="27" customWidth="1"/>
    <col min="13572" max="13572" width="31.140625" style="27" customWidth="1"/>
    <col min="13573" max="13573" width="12" style="27" customWidth="1"/>
    <col min="13574" max="13824" width="9.140625" style="27"/>
    <col min="13825" max="13825" width="39.7109375" style="27" customWidth="1"/>
    <col min="13826" max="13826" width="43.140625" style="27" bestFit="1" customWidth="1"/>
    <col min="13827" max="13827" width="2.28515625" style="27" customWidth="1"/>
    <col min="13828" max="13828" width="31.140625" style="27" customWidth="1"/>
    <col min="13829" max="13829" width="12" style="27" customWidth="1"/>
    <col min="13830" max="14080" width="9.140625" style="27"/>
    <col min="14081" max="14081" width="39.7109375" style="27" customWidth="1"/>
    <col min="14082" max="14082" width="43.140625" style="27" bestFit="1" customWidth="1"/>
    <col min="14083" max="14083" width="2.28515625" style="27" customWidth="1"/>
    <col min="14084" max="14084" width="31.140625" style="27" customWidth="1"/>
    <col min="14085" max="14085" width="12" style="27" customWidth="1"/>
    <col min="14086" max="14336" width="9.140625" style="27"/>
    <col min="14337" max="14337" width="39.7109375" style="27" customWidth="1"/>
    <col min="14338" max="14338" width="43.140625" style="27" bestFit="1" customWidth="1"/>
    <col min="14339" max="14339" width="2.28515625" style="27" customWidth="1"/>
    <col min="14340" max="14340" width="31.140625" style="27" customWidth="1"/>
    <col min="14341" max="14341" width="12" style="27" customWidth="1"/>
    <col min="14342" max="14592" width="9.140625" style="27"/>
    <col min="14593" max="14593" width="39.7109375" style="27" customWidth="1"/>
    <col min="14594" max="14594" width="43.140625" style="27" bestFit="1" customWidth="1"/>
    <col min="14595" max="14595" width="2.28515625" style="27" customWidth="1"/>
    <col min="14596" max="14596" width="31.140625" style="27" customWidth="1"/>
    <col min="14597" max="14597" width="12" style="27" customWidth="1"/>
    <col min="14598" max="14848" width="9.140625" style="27"/>
    <col min="14849" max="14849" width="39.7109375" style="27" customWidth="1"/>
    <col min="14850" max="14850" width="43.140625" style="27" bestFit="1" customWidth="1"/>
    <col min="14851" max="14851" width="2.28515625" style="27" customWidth="1"/>
    <col min="14852" max="14852" width="31.140625" style="27" customWidth="1"/>
    <col min="14853" max="14853" width="12" style="27" customWidth="1"/>
    <col min="14854" max="15104" width="9.140625" style="27"/>
    <col min="15105" max="15105" width="39.7109375" style="27" customWidth="1"/>
    <col min="15106" max="15106" width="43.140625" style="27" bestFit="1" customWidth="1"/>
    <col min="15107" max="15107" width="2.28515625" style="27" customWidth="1"/>
    <col min="15108" max="15108" width="31.140625" style="27" customWidth="1"/>
    <col min="15109" max="15109" width="12" style="27" customWidth="1"/>
    <col min="15110" max="15360" width="9.140625" style="27"/>
    <col min="15361" max="15361" width="39.7109375" style="27" customWidth="1"/>
    <col min="15362" max="15362" width="43.140625" style="27" bestFit="1" customWidth="1"/>
    <col min="15363" max="15363" width="2.28515625" style="27" customWidth="1"/>
    <col min="15364" max="15364" width="31.140625" style="27" customWidth="1"/>
    <col min="15365" max="15365" width="12" style="27" customWidth="1"/>
    <col min="15366" max="15616" width="9.140625" style="27"/>
    <col min="15617" max="15617" width="39.7109375" style="27" customWidth="1"/>
    <col min="15618" max="15618" width="43.140625" style="27" bestFit="1" customWidth="1"/>
    <col min="15619" max="15619" width="2.28515625" style="27" customWidth="1"/>
    <col min="15620" max="15620" width="31.140625" style="27" customWidth="1"/>
    <col min="15621" max="15621" width="12" style="27" customWidth="1"/>
    <col min="15622" max="15872" width="9.140625" style="27"/>
    <col min="15873" max="15873" width="39.7109375" style="27" customWidth="1"/>
    <col min="15874" max="15874" width="43.140625" style="27" bestFit="1" customWidth="1"/>
    <col min="15875" max="15875" width="2.28515625" style="27" customWidth="1"/>
    <col min="15876" max="15876" width="31.140625" style="27" customWidth="1"/>
    <col min="15877" max="15877" width="12" style="27" customWidth="1"/>
    <col min="15878" max="16128" width="9.140625" style="27"/>
    <col min="16129" max="16129" width="39.7109375" style="27" customWidth="1"/>
    <col min="16130" max="16130" width="43.140625" style="27" bestFit="1" customWidth="1"/>
    <col min="16131" max="16131" width="2.28515625" style="27" customWidth="1"/>
    <col min="16132" max="16132" width="31.140625" style="27" customWidth="1"/>
    <col min="16133" max="16133" width="12" style="27" customWidth="1"/>
    <col min="16134" max="16384" width="9.140625" style="27"/>
  </cols>
  <sheetData>
    <row r="1" spans="1:7" ht="15.75" x14ac:dyDescent="0.25">
      <c r="A1" s="25" t="s">
        <v>29</v>
      </c>
      <c r="B1" s="25"/>
      <c r="C1" s="26"/>
      <c r="D1" s="26"/>
      <c r="E1" s="26"/>
    </row>
    <row r="3" spans="1:7" s="20" customFormat="1" ht="15" customHeight="1" x14ac:dyDescent="0.2">
      <c r="A3" s="20" t="s">
        <v>30</v>
      </c>
      <c r="B3" s="388" t="s">
        <v>31</v>
      </c>
      <c r="C3" s="388"/>
      <c r="D3" s="388"/>
      <c r="E3" s="388"/>
    </row>
    <row r="4" spans="1:7" s="20" customFormat="1" ht="15" customHeight="1" x14ac:dyDescent="0.2">
      <c r="A4" s="20" t="s">
        <v>32</v>
      </c>
      <c r="B4" s="13" t="s">
        <v>33</v>
      </c>
      <c r="C4" s="13"/>
      <c r="D4" s="13"/>
      <c r="E4" s="13"/>
      <c r="F4" s="13"/>
      <c r="G4" s="13"/>
    </row>
    <row r="5" spans="1:7" s="20" customFormat="1" ht="15" customHeight="1" x14ac:dyDescent="0.2">
      <c r="A5" s="20" t="s">
        <v>34</v>
      </c>
      <c r="B5" s="230" t="s">
        <v>35</v>
      </c>
      <c r="C5" s="9"/>
      <c r="D5" s="9"/>
      <c r="E5" s="9"/>
    </row>
    <row r="6" spans="1:7" s="20" customFormat="1" ht="7.5" customHeight="1" x14ac:dyDescent="0.2">
      <c r="C6" s="28"/>
      <c r="D6" s="28"/>
      <c r="E6" s="28"/>
    </row>
    <row r="7" spans="1:7" s="20" customFormat="1" ht="15" customHeight="1" x14ac:dyDescent="0.2">
      <c r="A7" s="20" t="s">
        <v>36</v>
      </c>
      <c r="B7" s="389" t="s">
        <v>426</v>
      </c>
      <c r="C7" s="389"/>
      <c r="D7" s="389"/>
      <c r="E7" s="389"/>
    </row>
    <row r="8" spans="1:7" s="20" customFormat="1" ht="15" customHeight="1" x14ac:dyDescent="0.2">
      <c r="A8" s="20" t="s">
        <v>38</v>
      </c>
      <c r="B8" s="389" t="s">
        <v>427</v>
      </c>
      <c r="C8" s="389"/>
      <c r="D8" s="389"/>
      <c r="E8" s="389"/>
    </row>
    <row r="9" spans="1:7" s="20" customFormat="1" ht="15" customHeight="1" x14ac:dyDescent="0.25">
      <c r="A9" s="20" t="s">
        <v>40</v>
      </c>
      <c r="B9" s="231" t="s">
        <v>41</v>
      </c>
      <c r="C9" s="9"/>
      <c r="D9" s="20" t="s">
        <v>42</v>
      </c>
      <c r="E9" s="232">
        <v>210</v>
      </c>
    </row>
    <row r="10" spans="1:7" s="20" customFormat="1" ht="15" customHeight="1" x14ac:dyDescent="0.2">
      <c r="A10" s="20" t="s">
        <v>43</v>
      </c>
      <c r="B10" s="21" t="s">
        <v>44</v>
      </c>
      <c r="C10" s="9"/>
      <c r="D10" s="9"/>
      <c r="E10" s="9"/>
    </row>
    <row r="11" spans="1:7" s="20" customFormat="1" ht="15" customHeight="1" x14ac:dyDescent="0.2">
      <c r="A11" s="20" t="s">
        <v>45</v>
      </c>
      <c r="B11" s="416" t="s">
        <v>565</v>
      </c>
      <c r="C11" s="416"/>
      <c r="D11" s="416"/>
      <c r="E11" s="416"/>
    </row>
    <row r="12" spans="1:7" s="20" customFormat="1" ht="15" customHeight="1" x14ac:dyDescent="0.2">
      <c r="A12" s="20" t="s">
        <v>46</v>
      </c>
      <c r="B12" s="233">
        <v>44348</v>
      </c>
    </row>
    <row r="13" spans="1:7" s="20" customFormat="1" ht="12.75" x14ac:dyDescent="0.2"/>
    <row r="14" spans="1:7" s="20" customFormat="1" ht="12.75" x14ac:dyDescent="0.2"/>
    <row r="15" spans="1:7" s="20" customFormat="1" ht="12.75" x14ac:dyDescent="0.2"/>
    <row r="16" spans="1:7" s="20" customFormat="1" ht="12.75" x14ac:dyDescent="0.2"/>
    <row r="17" s="20" customFormat="1" ht="12.75" x14ac:dyDescent="0.2"/>
    <row r="18" s="20" customFormat="1" ht="12.75" x14ac:dyDescent="0.2"/>
    <row r="19" s="20" customFormat="1" ht="12.75" x14ac:dyDescent="0.2"/>
    <row r="20" s="20" customFormat="1" ht="12.75" x14ac:dyDescent="0.2"/>
    <row r="21" s="20" customFormat="1" ht="12.75" x14ac:dyDescent="0.2"/>
    <row r="22" s="20" customFormat="1" ht="12.75" x14ac:dyDescent="0.2"/>
    <row r="23" s="20" customFormat="1" ht="12.75" x14ac:dyDescent="0.2"/>
    <row r="24" s="20" customFormat="1" ht="12.75" x14ac:dyDescent="0.2"/>
    <row r="25" s="20" customFormat="1" ht="12.75" x14ac:dyDescent="0.2"/>
    <row r="26" s="20" customFormat="1" ht="12.75" x14ac:dyDescent="0.2"/>
    <row r="27" s="20" customFormat="1" ht="12.75" x14ac:dyDescent="0.2"/>
    <row r="28" s="20" customFormat="1" ht="12.75" x14ac:dyDescent="0.2"/>
    <row r="29" s="20" customFormat="1" ht="12.75" x14ac:dyDescent="0.2"/>
    <row r="30" s="20" customFormat="1" ht="12.75" x14ac:dyDescent="0.2"/>
    <row r="31" s="20" customFormat="1" ht="12.75" x14ac:dyDescent="0.2"/>
    <row r="32" s="20" customFormat="1" ht="12.75" x14ac:dyDescent="0.2"/>
    <row r="33" s="20" customFormat="1" ht="12.75" x14ac:dyDescent="0.2"/>
    <row r="34" s="20" customFormat="1" ht="12.75" x14ac:dyDescent="0.2"/>
    <row r="35" s="20" customFormat="1" ht="12.75" x14ac:dyDescent="0.2"/>
    <row r="36" s="20" customFormat="1" ht="12.75" x14ac:dyDescent="0.2"/>
    <row r="37" s="20" customFormat="1" ht="12.75" x14ac:dyDescent="0.2"/>
    <row r="38" s="20" customFormat="1" ht="12.75" x14ac:dyDescent="0.2"/>
    <row r="39" s="20" customFormat="1" ht="12.75" x14ac:dyDescent="0.2"/>
    <row r="40" s="20" customFormat="1" ht="12.75" x14ac:dyDescent="0.2"/>
    <row r="41" s="20" customFormat="1" ht="12.75" x14ac:dyDescent="0.2"/>
    <row r="42" s="20" customFormat="1" ht="12.75" x14ac:dyDescent="0.2"/>
    <row r="43" s="20" customFormat="1" ht="12.75" x14ac:dyDescent="0.2"/>
    <row r="44" s="20" customFormat="1" ht="12.75" x14ac:dyDescent="0.2"/>
    <row r="45" s="20" customFormat="1" ht="12.75" x14ac:dyDescent="0.2"/>
    <row r="46" s="20" customFormat="1" ht="12.75" x14ac:dyDescent="0.2"/>
    <row r="47" s="20" customFormat="1" ht="12.75" x14ac:dyDescent="0.2"/>
    <row r="48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  <row r="66" s="20" customFormat="1" ht="12.75" x14ac:dyDescent="0.2"/>
    <row r="67" s="20" customFormat="1" ht="12.75" x14ac:dyDescent="0.2"/>
    <row r="68" s="20" customFormat="1" ht="12.75" x14ac:dyDescent="0.2"/>
    <row r="69" s="20" customFormat="1" ht="12.75" x14ac:dyDescent="0.2"/>
    <row r="70" s="20" customFormat="1" ht="12.75" x14ac:dyDescent="0.2"/>
    <row r="71" s="20" customFormat="1" ht="12.75" x14ac:dyDescent="0.2"/>
  </sheetData>
  <sheetProtection password="876C" sheet="1" objects="1" scenarios="1" selectLockedCells="1"/>
  <mergeCells count="4">
    <mergeCell ref="B3:E3"/>
    <mergeCell ref="B7:E7"/>
    <mergeCell ref="B8:E8"/>
    <mergeCell ref="B11:E11"/>
  </mergeCells>
  <pageMargins left="1.1811023622047245" right="0.78740157480314965" top="1.1811023622047245" bottom="0.78740157480314965" header="0.31496062992125984" footer="0.31496062992125984"/>
  <pageSetup paperSize="9" scale="97" fitToHeight="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L115"/>
  <sheetViews>
    <sheetView showGridLines="0" zoomScale="115" zoomScaleNormal="115" zoomScaleSheetLayoutView="130" workbookViewId="0">
      <pane ySplit="1" topLeftCell="A17" activePane="bottomLeft" state="frozen"/>
      <selection activeCell="E204" sqref="E204"/>
      <selection pane="bottomLeft" activeCell="E24" sqref="E24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47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IF('B -Identificação da contratação'!B9="","",'B -Identificação da contratação'!B9)</f>
        <v>44 horas</v>
      </c>
      <c r="D12" s="20" t="s">
        <v>50</v>
      </c>
      <c r="E12" s="29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51</v>
      </c>
      <c r="B18" s="32"/>
      <c r="C18" s="32"/>
      <c r="D18" s="32"/>
      <c r="E18" s="32"/>
    </row>
    <row r="19" spans="1:5" s="20" customFormat="1" ht="12.75" x14ac:dyDescent="0.2">
      <c r="C19" s="33" t="s">
        <v>52</v>
      </c>
      <c r="D19" s="34"/>
      <c r="E19" s="35" t="s">
        <v>53</v>
      </c>
    </row>
    <row r="20" spans="1:5" s="20" customFormat="1" ht="76.5" x14ac:dyDescent="0.2">
      <c r="A20" s="33" t="s">
        <v>54</v>
      </c>
      <c r="B20" s="362" t="s">
        <v>55</v>
      </c>
      <c r="C20" s="363" t="s">
        <v>572</v>
      </c>
      <c r="D20" s="37"/>
      <c r="E20" s="234">
        <v>1476.95</v>
      </c>
    </row>
    <row r="21" spans="1:5" s="20" customFormat="1" ht="12.75" x14ac:dyDescent="0.2">
      <c r="A21" s="33" t="s">
        <v>56</v>
      </c>
      <c r="B21" s="33" t="s">
        <v>385</v>
      </c>
      <c r="C21" s="36"/>
      <c r="D21" s="37"/>
      <c r="E21" s="234"/>
    </row>
    <row r="22" spans="1:5" s="20" customFormat="1" ht="12.75" x14ac:dyDescent="0.2">
      <c r="A22" s="33" t="s">
        <v>59</v>
      </c>
      <c r="B22" s="33" t="s">
        <v>60</v>
      </c>
      <c r="C22" s="36"/>
      <c r="D22" s="37"/>
      <c r="E22" s="234"/>
    </row>
    <row r="23" spans="1:5" s="20" customFormat="1" ht="12.75" x14ac:dyDescent="0.2">
      <c r="A23" s="33" t="s">
        <v>61</v>
      </c>
      <c r="B23" s="33" t="s">
        <v>62</v>
      </c>
      <c r="C23" s="36"/>
      <c r="D23" s="37"/>
      <c r="E23" s="234"/>
    </row>
    <row r="24" spans="1:5" s="20" customFormat="1" ht="12.75" x14ac:dyDescent="0.2">
      <c r="A24" s="33" t="s">
        <v>63</v>
      </c>
      <c r="B24" s="33" t="s">
        <v>64</v>
      </c>
      <c r="C24" s="36"/>
      <c r="D24" s="37"/>
      <c r="E24" s="234"/>
    </row>
    <row r="25" spans="1:5" s="20" customFormat="1" ht="12.75" x14ac:dyDescent="0.2">
      <c r="A25" s="33" t="s">
        <v>65</v>
      </c>
      <c r="B25" s="33" t="s">
        <v>66</v>
      </c>
      <c r="C25" s="36"/>
      <c r="D25" s="37"/>
      <c r="E25" s="234"/>
    </row>
    <row r="26" spans="1:5" s="20" customFormat="1" ht="12.75" x14ac:dyDescent="0.2">
      <c r="A26" s="33" t="s">
        <v>67</v>
      </c>
      <c r="B26" s="33" t="s">
        <v>68</v>
      </c>
      <c r="C26" s="36"/>
      <c r="D26" s="37"/>
      <c r="E26" s="234"/>
    </row>
    <row r="27" spans="1:5" s="20" customFormat="1" ht="12.75" x14ac:dyDescent="0.2">
      <c r="A27" s="33" t="s">
        <v>69</v>
      </c>
      <c r="B27" s="33" t="s">
        <v>70</v>
      </c>
      <c r="C27" s="36"/>
      <c r="D27" s="37"/>
      <c r="E27" s="234"/>
    </row>
    <row r="28" spans="1:5" s="20" customFormat="1" ht="12.75" x14ac:dyDescent="0.2">
      <c r="A28" s="33" t="s">
        <v>71</v>
      </c>
      <c r="B28" s="33" t="s">
        <v>72</v>
      </c>
      <c r="C28" s="42" t="s">
        <v>73</v>
      </c>
      <c r="D28" s="37"/>
      <c r="E28" s="235">
        <f>SUM(E29:E36)</f>
        <v>0</v>
      </c>
    </row>
    <row r="29" spans="1:5" s="20" customFormat="1" ht="12.75" x14ac:dyDescent="0.2">
      <c r="A29" s="44" t="s">
        <v>74</v>
      </c>
      <c r="B29" s="45"/>
      <c r="C29" s="36"/>
      <c r="D29" s="37"/>
      <c r="E29" s="234"/>
    </row>
    <row r="30" spans="1:5" s="20" customFormat="1" ht="12.75" x14ac:dyDescent="0.2">
      <c r="A30" s="44" t="s">
        <v>75</v>
      </c>
      <c r="B30" s="45"/>
      <c r="C30" s="36"/>
      <c r="D30" s="37"/>
      <c r="E30" s="234"/>
    </row>
    <row r="31" spans="1:5" s="20" customFormat="1" ht="12.75" x14ac:dyDescent="0.2">
      <c r="A31" s="44" t="s">
        <v>76</v>
      </c>
      <c r="B31" s="45"/>
      <c r="C31" s="36"/>
      <c r="D31" s="37"/>
      <c r="E31" s="234"/>
    </row>
    <row r="32" spans="1:5" s="20" customFormat="1" ht="12.75" x14ac:dyDescent="0.2">
      <c r="A32" s="44" t="s">
        <v>77</v>
      </c>
      <c r="B32" s="45"/>
      <c r="C32" s="36"/>
      <c r="D32" s="37"/>
      <c r="E32" s="234"/>
    </row>
    <row r="33" spans="1:12" s="20" customFormat="1" ht="12.75" x14ac:dyDescent="0.2">
      <c r="A33" s="44" t="s">
        <v>78</v>
      </c>
      <c r="B33" s="45"/>
      <c r="C33" s="36"/>
      <c r="D33" s="37"/>
      <c r="E33" s="234"/>
      <c r="L33" s="20">
        <v>0</v>
      </c>
    </row>
    <row r="34" spans="1:12" s="20" customFormat="1" ht="12.75" x14ac:dyDescent="0.2">
      <c r="A34" s="44" t="s">
        <v>79</v>
      </c>
      <c r="B34" s="45"/>
      <c r="C34" s="36"/>
      <c r="D34" s="37"/>
      <c r="E34" s="234"/>
    </row>
    <row r="35" spans="1:12" s="20" customFormat="1" ht="12.75" x14ac:dyDescent="0.2">
      <c r="A35" s="44" t="s">
        <v>80</v>
      </c>
      <c r="B35" s="45"/>
      <c r="C35" s="36"/>
      <c r="D35" s="37"/>
      <c r="E35" s="234"/>
    </row>
    <row r="36" spans="1:12" s="20" customFormat="1" ht="12.75" x14ac:dyDescent="0.2">
      <c r="A36" s="44" t="s">
        <v>81</v>
      </c>
      <c r="B36" s="45"/>
      <c r="C36" s="36"/>
      <c r="D36" s="37"/>
      <c r="E36" s="234"/>
    </row>
    <row r="37" spans="1:12" s="20" customFormat="1" ht="12.75" x14ac:dyDescent="0.2">
      <c r="A37" s="46"/>
      <c r="B37" s="47" t="s">
        <v>82</v>
      </c>
      <c r="C37" s="34"/>
      <c r="D37" s="37"/>
      <c r="E37" s="236">
        <f>SUM(E20:E28)</f>
        <v>1476.95</v>
      </c>
    </row>
    <row r="38" spans="1:12" s="20" customFormat="1" ht="12.75" x14ac:dyDescent="0.2">
      <c r="C38" s="31"/>
      <c r="D38" s="31"/>
      <c r="E38" s="31"/>
    </row>
    <row r="39" spans="1:12" s="20" customFormat="1" ht="12.75" x14ac:dyDescent="0.2">
      <c r="A39" s="20" t="s">
        <v>83</v>
      </c>
    </row>
    <row r="40" spans="1:12" s="20" customFormat="1" ht="42" customHeight="1" x14ac:dyDescent="0.2">
      <c r="A40" s="390" t="s">
        <v>428</v>
      </c>
      <c r="B40" s="390"/>
      <c r="C40" s="390"/>
      <c r="D40" s="390"/>
      <c r="E40" s="390"/>
    </row>
    <row r="41" spans="1:12" s="20" customFormat="1" ht="12.75" x14ac:dyDescent="0.2"/>
    <row r="42" spans="1:12" s="20" customFormat="1" ht="12.75" x14ac:dyDescent="0.2"/>
    <row r="43" spans="1:12" s="20" customFormat="1" ht="12.75" x14ac:dyDescent="0.2"/>
    <row r="44" spans="1:12" s="20" customFormat="1" ht="12.75" x14ac:dyDescent="0.2"/>
    <row r="45" spans="1:12" s="20" customFormat="1" ht="12.75" x14ac:dyDescent="0.2"/>
    <row r="46" spans="1:12" s="20" customFormat="1" ht="12.75" x14ac:dyDescent="0.2"/>
    <row r="47" spans="1:12" s="20" customFormat="1" ht="12.75" x14ac:dyDescent="0.2"/>
    <row r="48" spans="1:12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  <row r="66" s="20" customFormat="1" ht="12.75" x14ac:dyDescent="0.2"/>
    <row r="67" s="20" customFormat="1" ht="12.75" x14ac:dyDescent="0.2"/>
    <row r="68" s="20" customFormat="1" ht="12.75" x14ac:dyDescent="0.2"/>
    <row r="69" s="20" customFormat="1" ht="12.75" x14ac:dyDescent="0.2"/>
    <row r="70" s="20" customFormat="1" ht="12.75" x14ac:dyDescent="0.2"/>
    <row r="71" s="20" customFormat="1" ht="12.75" x14ac:dyDescent="0.2"/>
    <row r="72" s="20" customFormat="1" ht="12.75" x14ac:dyDescent="0.2"/>
    <row r="73" s="20" customFormat="1" ht="12.75" x14ac:dyDescent="0.2"/>
    <row r="74" s="20" customFormat="1" ht="12.75" x14ac:dyDescent="0.2"/>
    <row r="75" s="20" customFormat="1" ht="12.75" x14ac:dyDescent="0.2"/>
    <row r="76" s="20" customFormat="1" ht="12.75" x14ac:dyDescent="0.2"/>
    <row r="77" s="20" customFormat="1" ht="12.75" x14ac:dyDescent="0.2"/>
    <row r="78" s="20" customFormat="1" ht="12.75" x14ac:dyDescent="0.2"/>
    <row r="79" s="20" customFormat="1" ht="12.75" x14ac:dyDescent="0.2"/>
    <row r="80" s="20" customFormat="1" ht="12.75" x14ac:dyDescent="0.2"/>
    <row r="81" s="20" customFormat="1" ht="12.75" x14ac:dyDescent="0.2"/>
    <row r="82" s="20" customFormat="1" ht="12.75" x14ac:dyDescent="0.2"/>
    <row r="83" s="20" customFormat="1" ht="12.75" x14ac:dyDescent="0.2"/>
    <row r="84" s="20" customFormat="1" ht="12.75" x14ac:dyDescent="0.2"/>
    <row r="85" s="20" customFormat="1" ht="12.75" x14ac:dyDescent="0.2"/>
    <row r="86" s="20" customFormat="1" ht="12.75" x14ac:dyDescent="0.2"/>
    <row r="87" s="20" customFormat="1" ht="12.75" x14ac:dyDescent="0.2"/>
    <row r="88" s="20" customFormat="1" ht="12.75" x14ac:dyDescent="0.2"/>
    <row r="89" s="20" customFormat="1" ht="12.75" x14ac:dyDescent="0.2"/>
    <row r="90" s="20" customFormat="1" ht="12.75" x14ac:dyDescent="0.2"/>
    <row r="91" s="20" customFormat="1" ht="12.75" x14ac:dyDescent="0.2"/>
    <row r="92" s="20" customFormat="1" ht="12.75" x14ac:dyDescent="0.2"/>
    <row r="93" s="20" customFormat="1" ht="12.75" x14ac:dyDescent="0.2"/>
    <row r="94" s="20" customFormat="1" ht="12.75" x14ac:dyDescent="0.2"/>
    <row r="95" s="20" customFormat="1" ht="12.75" x14ac:dyDescent="0.2"/>
    <row r="96" s="20" customFormat="1" ht="12.75" x14ac:dyDescent="0.2"/>
    <row r="97" s="20" customFormat="1" ht="12.75" x14ac:dyDescent="0.2"/>
    <row r="98" s="20" customFormat="1" ht="12.75" x14ac:dyDescent="0.2"/>
    <row r="99" s="20" customFormat="1" ht="12.75" x14ac:dyDescent="0.2"/>
    <row r="100" s="20" customFormat="1" ht="12.75" x14ac:dyDescent="0.2"/>
    <row r="101" s="20" customFormat="1" ht="12.75" x14ac:dyDescent="0.2"/>
    <row r="102" s="20" customFormat="1" ht="12.75" x14ac:dyDescent="0.2"/>
    <row r="103" s="20" customFormat="1" ht="12.75" x14ac:dyDescent="0.2"/>
    <row r="104" s="20" customFormat="1" ht="12.75" x14ac:dyDescent="0.2"/>
    <row r="105" s="20" customFormat="1" ht="12.75" x14ac:dyDescent="0.2"/>
    <row r="106" s="20" customFormat="1" ht="12.75" x14ac:dyDescent="0.2"/>
    <row r="107" s="20" customFormat="1" ht="12.75" x14ac:dyDescent="0.2"/>
    <row r="108" s="20" customFormat="1" ht="12.75" x14ac:dyDescent="0.2"/>
    <row r="109" s="20" customFormat="1" ht="12.75" x14ac:dyDescent="0.2"/>
    <row r="110" s="20" customFormat="1" ht="12.75" x14ac:dyDescent="0.2"/>
    <row r="111" s="20" customFormat="1" ht="12.75" x14ac:dyDescent="0.2"/>
    <row r="112" s="20" customFormat="1" ht="12.75" x14ac:dyDescent="0.2"/>
    <row r="113" s="20" customFormat="1" ht="12.75" x14ac:dyDescent="0.2"/>
    <row r="114" s="20" customFormat="1" ht="12.75" x14ac:dyDescent="0.2"/>
    <row r="115" s="20" customFormat="1" ht="12.75" x14ac:dyDescent="0.2"/>
  </sheetData>
  <sheetProtection password="876C" sheet="1" objects="1" scenarios="1" selectLockedCells="1"/>
  <mergeCells count="12">
    <mergeCell ref="A40:E40"/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</mergeCells>
  <pageMargins left="1.1811023622047245" right="0.78740157480314965" top="1.1811023622047245" bottom="0.78740157480314965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/>
  <dimension ref="A1:E50"/>
  <sheetViews>
    <sheetView showGridLines="0" topLeftCell="A17" zoomScaleNormal="100" zoomScaleSheetLayoutView="85" workbookViewId="0">
      <selection activeCell="E22" sqref="E22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4" width="15.7109375" style="27" customWidth="1"/>
    <col min="5" max="5" width="18.28515625" style="27" customWidth="1"/>
    <col min="6" max="6" width="25.42578125" style="27" customWidth="1"/>
    <col min="7" max="257" width="9.140625" style="27"/>
    <col min="258" max="258" width="52.85546875" style="27" customWidth="1"/>
    <col min="259" max="259" width="52.42578125" style="27" customWidth="1"/>
    <col min="260" max="260" width="15.7109375" style="27" customWidth="1"/>
    <col min="261" max="261" width="18.28515625" style="27" customWidth="1"/>
    <col min="262" max="262" width="25.42578125" style="27" customWidth="1"/>
    <col min="263" max="513" width="9.140625" style="27"/>
    <col min="514" max="514" width="52.85546875" style="27" customWidth="1"/>
    <col min="515" max="515" width="52.42578125" style="27" customWidth="1"/>
    <col min="516" max="516" width="15.7109375" style="27" customWidth="1"/>
    <col min="517" max="517" width="18.28515625" style="27" customWidth="1"/>
    <col min="518" max="518" width="25.42578125" style="27" customWidth="1"/>
    <col min="519" max="769" width="9.140625" style="27"/>
    <col min="770" max="770" width="52.85546875" style="27" customWidth="1"/>
    <col min="771" max="771" width="52.42578125" style="27" customWidth="1"/>
    <col min="772" max="772" width="15.7109375" style="27" customWidth="1"/>
    <col min="773" max="773" width="18.28515625" style="27" customWidth="1"/>
    <col min="774" max="774" width="25.42578125" style="27" customWidth="1"/>
    <col min="775" max="1025" width="9.140625" style="27"/>
    <col min="1026" max="1026" width="52.85546875" style="27" customWidth="1"/>
    <col min="1027" max="1027" width="52.42578125" style="27" customWidth="1"/>
    <col min="1028" max="1028" width="15.7109375" style="27" customWidth="1"/>
    <col min="1029" max="1029" width="18.28515625" style="27" customWidth="1"/>
    <col min="1030" max="1030" width="25.42578125" style="27" customWidth="1"/>
    <col min="1031" max="1281" width="9.140625" style="27"/>
    <col min="1282" max="1282" width="52.85546875" style="27" customWidth="1"/>
    <col min="1283" max="1283" width="52.42578125" style="27" customWidth="1"/>
    <col min="1284" max="1284" width="15.7109375" style="27" customWidth="1"/>
    <col min="1285" max="1285" width="18.28515625" style="27" customWidth="1"/>
    <col min="1286" max="1286" width="25.42578125" style="27" customWidth="1"/>
    <col min="1287" max="1537" width="9.140625" style="27"/>
    <col min="1538" max="1538" width="52.85546875" style="27" customWidth="1"/>
    <col min="1539" max="1539" width="52.42578125" style="27" customWidth="1"/>
    <col min="1540" max="1540" width="15.7109375" style="27" customWidth="1"/>
    <col min="1541" max="1541" width="18.28515625" style="27" customWidth="1"/>
    <col min="1542" max="1542" width="25.42578125" style="27" customWidth="1"/>
    <col min="1543" max="1793" width="9.140625" style="27"/>
    <col min="1794" max="1794" width="52.85546875" style="27" customWidth="1"/>
    <col min="1795" max="1795" width="52.42578125" style="27" customWidth="1"/>
    <col min="1796" max="1796" width="15.7109375" style="27" customWidth="1"/>
    <col min="1797" max="1797" width="18.28515625" style="27" customWidth="1"/>
    <col min="1798" max="1798" width="25.42578125" style="27" customWidth="1"/>
    <col min="1799" max="2049" width="9.140625" style="27"/>
    <col min="2050" max="2050" width="52.85546875" style="27" customWidth="1"/>
    <col min="2051" max="2051" width="52.42578125" style="27" customWidth="1"/>
    <col min="2052" max="2052" width="15.7109375" style="27" customWidth="1"/>
    <col min="2053" max="2053" width="18.28515625" style="27" customWidth="1"/>
    <col min="2054" max="2054" width="25.42578125" style="27" customWidth="1"/>
    <col min="2055" max="2305" width="9.140625" style="27"/>
    <col min="2306" max="2306" width="52.85546875" style="27" customWidth="1"/>
    <col min="2307" max="2307" width="52.42578125" style="27" customWidth="1"/>
    <col min="2308" max="2308" width="15.7109375" style="27" customWidth="1"/>
    <col min="2309" max="2309" width="18.28515625" style="27" customWidth="1"/>
    <col min="2310" max="2310" width="25.42578125" style="27" customWidth="1"/>
    <col min="2311" max="2561" width="9.140625" style="27"/>
    <col min="2562" max="2562" width="52.85546875" style="27" customWidth="1"/>
    <col min="2563" max="2563" width="52.42578125" style="27" customWidth="1"/>
    <col min="2564" max="2564" width="15.7109375" style="27" customWidth="1"/>
    <col min="2565" max="2565" width="18.28515625" style="27" customWidth="1"/>
    <col min="2566" max="2566" width="25.42578125" style="27" customWidth="1"/>
    <col min="2567" max="2817" width="9.140625" style="27"/>
    <col min="2818" max="2818" width="52.85546875" style="27" customWidth="1"/>
    <col min="2819" max="2819" width="52.42578125" style="27" customWidth="1"/>
    <col min="2820" max="2820" width="15.7109375" style="27" customWidth="1"/>
    <col min="2821" max="2821" width="18.28515625" style="27" customWidth="1"/>
    <col min="2822" max="2822" width="25.42578125" style="27" customWidth="1"/>
    <col min="2823" max="3073" width="9.140625" style="27"/>
    <col min="3074" max="3074" width="52.85546875" style="27" customWidth="1"/>
    <col min="3075" max="3075" width="52.42578125" style="27" customWidth="1"/>
    <col min="3076" max="3076" width="15.7109375" style="27" customWidth="1"/>
    <col min="3077" max="3077" width="18.28515625" style="27" customWidth="1"/>
    <col min="3078" max="3078" width="25.42578125" style="27" customWidth="1"/>
    <col min="3079" max="3329" width="9.140625" style="27"/>
    <col min="3330" max="3330" width="52.85546875" style="27" customWidth="1"/>
    <col min="3331" max="3331" width="52.42578125" style="27" customWidth="1"/>
    <col min="3332" max="3332" width="15.7109375" style="27" customWidth="1"/>
    <col min="3333" max="3333" width="18.28515625" style="27" customWidth="1"/>
    <col min="3334" max="3334" width="25.42578125" style="27" customWidth="1"/>
    <col min="3335" max="3585" width="9.140625" style="27"/>
    <col min="3586" max="3586" width="52.85546875" style="27" customWidth="1"/>
    <col min="3587" max="3587" width="52.42578125" style="27" customWidth="1"/>
    <col min="3588" max="3588" width="15.7109375" style="27" customWidth="1"/>
    <col min="3589" max="3589" width="18.28515625" style="27" customWidth="1"/>
    <col min="3590" max="3590" width="25.42578125" style="27" customWidth="1"/>
    <col min="3591" max="3841" width="9.140625" style="27"/>
    <col min="3842" max="3842" width="52.85546875" style="27" customWidth="1"/>
    <col min="3843" max="3843" width="52.42578125" style="27" customWidth="1"/>
    <col min="3844" max="3844" width="15.7109375" style="27" customWidth="1"/>
    <col min="3845" max="3845" width="18.28515625" style="27" customWidth="1"/>
    <col min="3846" max="3846" width="25.42578125" style="27" customWidth="1"/>
    <col min="3847" max="4097" width="9.140625" style="27"/>
    <col min="4098" max="4098" width="52.85546875" style="27" customWidth="1"/>
    <col min="4099" max="4099" width="52.42578125" style="27" customWidth="1"/>
    <col min="4100" max="4100" width="15.7109375" style="27" customWidth="1"/>
    <col min="4101" max="4101" width="18.28515625" style="27" customWidth="1"/>
    <col min="4102" max="4102" width="25.42578125" style="27" customWidth="1"/>
    <col min="4103" max="4353" width="9.140625" style="27"/>
    <col min="4354" max="4354" width="52.85546875" style="27" customWidth="1"/>
    <col min="4355" max="4355" width="52.42578125" style="27" customWidth="1"/>
    <col min="4356" max="4356" width="15.7109375" style="27" customWidth="1"/>
    <col min="4357" max="4357" width="18.28515625" style="27" customWidth="1"/>
    <col min="4358" max="4358" width="25.42578125" style="27" customWidth="1"/>
    <col min="4359" max="4609" width="9.140625" style="27"/>
    <col min="4610" max="4610" width="52.85546875" style="27" customWidth="1"/>
    <col min="4611" max="4611" width="52.42578125" style="27" customWidth="1"/>
    <col min="4612" max="4612" width="15.7109375" style="27" customWidth="1"/>
    <col min="4613" max="4613" width="18.28515625" style="27" customWidth="1"/>
    <col min="4614" max="4614" width="25.42578125" style="27" customWidth="1"/>
    <col min="4615" max="4865" width="9.140625" style="27"/>
    <col min="4866" max="4866" width="52.85546875" style="27" customWidth="1"/>
    <col min="4867" max="4867" width="52.42578125" style="27" customWidth="1"/>
    <col min="4868" max="4868" width="15.7109375" style="27" customWidth="1"/>
    <col min="4869" max="4869" width="18.28515625" style="27" customWidth="1"/>
    <col min="4870" max="4870" width="25.42578125" style="27" customWidth="1"/>
    <col min="4871" max="5121" width="9.140625" style="27"/>
    <col min="5122" max="5122" width="52.85546875" style="27" customWidth="1"/>
    <col min="5123" max="5123" width="52.42578125" style="27" customWidth="1"/>
    <col min="5124" max="5124" width="15.7109375" style="27" customWidth="1"/>
    <col min="5125" max="5125" width="18.28515625" style="27" customWidth="1"/>
    <col min="5126" max="5126" width="25.42578125" style="27" customWidth="1"/>
    <col min="5127" max="5377" width="9.140625" style="27"/>
    <col min="5378" max="5378" width="52.85546875" style="27" customWidth="1"/>
    <col min="5379" max="5379" width="52.42578125" style="27" customWidth="1"/>
    <col min="5380" max="5380" width="15.7109375" style="27" customWidth="1"/>
    <col min="5381" max="5381" width="18.28515625" style="27" customWidth="1"/>
    <col min="5382" max="5382" width="25.42578125" style="27" customWidth="1"/>
    <col min="5383" max="5633" width="9.140625" style="27"/>
    <col min="5634" max="5634" width="52.85546875" style="27" customWidth="1"/>
    <col min="5635" max="5635" width="52.42578125" style="27" customWidth="1"/>
    <col min="5636" max="5636" width="15.7109375" style="27" customWidth="1"/>
    <col min="5637" max="5637" width="18.28515625" style="27" customWidth="1"/>
    <col min="5638" max="5638" width="25.42578125" style="27" customWidth="1"/>
    <col min="5639" max="5889" width="9.140625" style="27"/>
    <col min="5890" max="5890" width="52.85546875" style="27" customWidth="1"/>
    <col min="5891" max="5891" width="52.42578125" style="27" customWidth="1"/>
    <col min="5892" max="5892" width="15.7109375" style="27" customWidth="1"/>
    <col min="5893" max="5893" width="18.28515625" style="27" customWidth="1"/>
    <col min="5894" max="5894" width="25.42578125" style="27" customWidth="1"/>
    <col min="5895" max="6145" width="9.140625" style="27"/>
    <col min="6146" max="6146" width="52.85546875" style="27" customWidth="1"/>
    <col min="6147" max="6147" width="52.42578125" style="27" customWidth="1"/>
    <col min="6148" max="6148" width="15.7109375" style="27" customWidth="1"/>
    <col min="6149" max="6149" width="18.28515625" style="27" customWidth="1"/>
    <col min="6150" max="6150" width="25.42578125" style="27" customWidth="1"/>
    <col min="6151" max="6401" width="9.140625" style="27"/>
    <col min="6402" max="6402" width="52.85546875" style="27" customWidth="1"/>
    <col min="6403" max="6403" width="52.42578125" style="27" customWidth="1"/>
    <col min="6404" max="6404" width="15.7109375" style="27" customWidth="1"/>
    <col min="6405" max="6405" width="18.28515625" style="27" customWidth="1"/>
    <col min="6406" max="6406" width="25.42578125" style="27" customWidth="1"/>
    <col min="6407" max="6657" width="9.140625" style="27"/>
    <col min="6658" max="6658" width="52.85546875" style="27" customWidth="1"/>
    <col min="6659" max="6659" width="52.42578125" style="27" customWidth="1"/>
    <col min="6660" max="6660" width="15.7109375" style="27" customWidth="1"/>
    <col min="6661" max="6661" width="18.28515625" style="27" customWidth="1"/>
    <col min="6662" max="6662" width="25.42578125" style="27" customWidth="1"/>
    <col min="6663" max="6913" width="9.140625" style="27"/>
    <col min="6914" max="6914" width="52.85546875" style="27" customWidth="1"/>
    <col min="6915" max="6915" width="52.42578125" style="27" customWidth="1"/>
    <col min="6916" max="6916" width="15.7109375" style="27" customWidth="1"/>
    <col min="6917" max="6917" width="18.28515625" style="27" customWidth="1"/>
    <col min="6918" max="6918" width="25.42578125" style="27" customWidth="1"/>
    <col min="6919" max="7169" width="9.140625" style="27"/>
    <col min="7170" max="7170" width="52.85546875" style="27" customWidth="1"/>
    <col min="7171" max="7171" width="52.42578125" style="27" customWidth="1"/>
    <col min="7172" max="7172" width="15.7109375" style="27" customWidth="1"/>
    <col min="7173" max="7173" width="18.28515625" style="27" customWidth="1"/>
    <col min="7174" max="7174" width="25.42578125" style="27" customWidth="1"/>
    <col min="7175" max="7425" width="9.140625" style="27"/>
    <col min="7426" max="7426" width="52.85546875" style="27" customWidth="1"/>
    <col min="7427" max="7427" width="52.42578125" style="27" customWidth="1"/>
    <col min="7428" max="7428" width="15.7109375" style="27" customWidth="1"/>
    <col min="7429" max="7429" width="18.28515625" style="27" customWidth="1"/>
    <col min="7430" max="7430" width="25.42578125" style="27" customWidth="1"/>
    <col min="7431" max="7681" width="9.140625" style="27"/>
    <col min="7682" max="7682" width="52.85546875" style="27" customWidth="1"/>
    <col min="7683" max="7683" width="52.42578125" style="27" customWidth="1"/>
    <col min="7684" max="7684" width="15.7109375" style="27" customWidth="1"/>
    <col min="7685" max="7685" width="18.28515625" style="27" customWidth="1"/>
    <col min="7686" max="7686" width="25.42578125" style="27" customWidth="1"/>
    <col min="7687" max="7937" width="9.140625" style="27"/>
    <col min="7938" max="7938" width="52.85546875" style="27" customWidth="1"/>
    <col min="7939" max="7939" width="52.42578125" style="27" customWidth="1"/>
    <col min="7940" max="7940" width="15.7109375" style="27" customWidth="1"/>
    <col min="7941" max="7941" width="18.28515625" style="27" customWidth="1"/>
    <col min="7942" max="7942" width="25.42578125" style="27" customWidth="1"/>
    <col min="7943" max="8193" width="9.140625" style="27"/>
    <col min="8194" max="8194" width="52.85546875" style="27" customWidth="1"/>
    <col min="8195" max="8195" width="52.42578125" style="27" customWidth="1"/>
    <col min="8196" max="8196" width="15.7109375" style="27" customWidth="1"/>
    <col min="8197" max="8197" width="18.28515625" style="27" customWidth="1"/>
    <col min="8198" max="8198" width="25.42578125" style="27" customWidth="1"/>
    <col min="8199" max="8449" width="9.140625" style="27"/>
    <col min="8450" max="8450" width="52.85546875" style="27" customWidth="1"/>
    <col min="8451" max="8451" width="52.42578125" style="27" customWidth="1"/>
    <col min="8452" max="8452" width="15.7109375" style="27" customWidth="1"/>
    <col min="8453" max="8453" width="18.28515625" style="27" customWidth="1"/>
    <col min="8454" max="8454" width="25.42578125" style="27" customWidth="1"/>
    <col min="8455" max="8705" width="9.140625" style="27"/>
    <col min="8706" max="8706" width="52.85546875" style="27" customWidth="1"/>
    <col min="8707" max="8707" width="52.42578125" style="27" customWidth="1"/>
    <col min="8708" max="8708" width="15.7109375" style="27" customWidth="1"/>
    <col min="8709" max="8709" width="18.28515625" style="27" customWidth="1"/>
    <col min="8710" max="8710" width="25.42578125" style="27" customWidth="1"/>
    <col min="8711" max="8961" width="9.140625" style="27"/>
    <col min="8962" max="8962" width="52.85546875" style="27" customWidth="1"/>
    <col min="8963" max="8963" width="52.42578125" style="27" customWidth="1"/>
    <col min="8964" max="8964" width="15.7109375" style="27" customWidth="1"/>
    <col min="8965" max="8965" width="18.28515625" style="27" customWidth="1"/>
    <col min="8966" max="8966" width="25.42578125" style="27" customWidth="1"/>
    <col min="8967" max="9217" width="9.140625" style="27"/>
    <col min="9218" max="9218" width="52.85546875" style="27" customWidth="1"/>
    <col min="9219" max="9219" width="52.42578125" style="27" customWidth="1"/>
    <col min="9220" max="9220" width="15.7109375" style="27" customWidth="1"/>
    <col min="9221" max="9221" width="18.28515625" style="27" customWidth="1"/>
    <col min="9222" max="9222" width="25.42578125" style="27" customWidth="1"/>
    <col min="9223" max="9473" width="9.140625" style="27"/>
    <col min="9474" max="9474" width="52.85546875" style="27" customWidth="1"/>
    <col min="9475" max="9475" width="52.42578125" style="27" customWidth="1"/>
    <col min="9476" max="9476" width="15.7109375" style="27" customWidth="1"/>
    <col min="9477" max="9477" width="18.28515625" style="27" customWidth="1"/>
    <col min="9478" max="9478" width="25.42578125" style="27" customWidth="1"/>
    <col min="9479" max="9729" width="9.140625" style="27"/>
    <col min="9730" max="9730" width="52.85546875" style="27" customWidth="1"/>
    <col min="9731" max="9731" width="52.42578125" style="27" customWidth="1"/>
    <col min="9732" max="9732" width="15.7109375" style="27" customWidth="1"/>
    <col min="9733" max="9733" width="18.28515625" style="27" customWidth="1"/>
    <col min="9734" max="9734" width="25.42578125" style="27" customWidth="1"/>
    <col min="9735" max="9985" width="9.140625" style="27"/>
    <col min="9986" max="9986" width="52.85546875" style="27" customWidth="1"/>
    <col min="9987" max="9987" width="52.42578125" style="27" customWidth="1"/>
    <col min="9988" max="9988" width="15.7109375" style="27" customWidth="1"/>
    <col min="9989" max="9989" width="18.28515625" style="27" customWidth="1"/>
    <col min="9990" max="9990" width="25.42578125" style="27" customWidth="1"/>
    <col min="9991" max="10241" width="9.140625" style="27"/>
    <col min="10242" max="10242" width="52.85546875" style="27" customWidth="1"/>
    <col min="10243" max="10243" width="52.42578125" style="27" customWidth="1"/>
    <col min="10244" max="10244" width="15.7109375" style="27" customWidth="1"/>
    <col min="10245" max="10245" width="18.28515625" style="27" customWidth="1"/>
    <col min="10246" max="10246" width="25.42578125" style="27" customWidth="1"/>
    <col min="10247" max="10497" width="9.140625" style="27"/>
    <col min="10498" max="10498" width="52.85546875" style="27" customWidth="1"/>
    <col min="10499" max="10499" width="52.42578125" style="27" customWidth="1"/>
    <col min="10500" max="10500" width="15.7109375" style="27" customWidth="1"/>
    <col min="10501" max="10501" width="18.28515625" style="27" customWidth="1"/>
    <col min="10502" max="10502" width="25.42578125" style="27" customWidth="1"/>
    <col min="10503" max="10753" width="9.140625" style="27"/>
    <col min="10754" max="10754" width="52.85546875" style="27" customWidth="1"/>
    <col min="10755" max="10755" width="52.42578125" style="27" customWidth="1"/>
    <col min="10756" max="10756" width="15.7109375" style="27" customWidth="1"/>
    <col min="10757" max="10757" width="18.28515625" style="27" customWidth="1"/>
    <col min="10758" max="10758" width="25.42578125" style="27" customWidth="1"/>
    <col min="10759" max="11009" width="9.140625" style="27"/>
    <col min="11010" max="11010" width="52.85546875" style="27" customWidth="1"/>
    <col min="11011" max="11011" width="52.42578125" style="27" customWidth="1"/>
    <col min="11012" max="11012" width="15.7109375" style="27" customWidth="1"/>
    <col min="11013" max="11013" width="18.28515625" style="27" customWidth="1"/>
    <col min="11014" max="11014" width="25.42578125" style="27" customWidth="1"/>
    <col min="11015" max="11265" width="9.140625" style="27"/>
    <col min="11266" max="11266" width="52.85546875" style="27" customWidth="1"/>
    <col min="11267" max="11267" width="52.42578125" style="27" customWidth="1"/>
    <col min="11268" max="11268" width="15.7109375" style="27" customWidth="1"/>
    <col min="11269" max="11269" width="18.28515625" style="27" customWidth="1"/>
    <col min="11270" max="11270" width="25.42578125" style="27" customWidth="1"/>
    <col min="11271" max="11521" width="9.140625" style="27"/>
    <col min="11522" max="11522" width="52.85546875" style="27" customWidth="1"/>
    <col min="11523" max="11523" width="52.42578125" style="27" customWidth="1"/>
    <col min="11524" max="11524" width="15.7109375" style="27" customWidth="1"/>
    <col min="11525" max="11525" width="18.28515625" style="27" customWidth="1"/>
    <col min="11526" max="11526" width="25.42578125" style="27" customWidth="1"/>
    <col min="11527" max="11777" width="9.140625" style="27"/>
    <col min="11778" max="11778" width="52.85546875" style="27" customWidth="1"/>
    <col min="11779" max="11779" width="52.42578125" style="27" customWidth="1"/>
    <col min="11780" max="11780" width="15.7109375" style="27" customWidth="1"/>
    <col min="11781" max="11781" width="18.28515625" style="27" customWidth="1"/>
    <col min="11782" max="11782" width="25.42578125" style="27" customWidth="1"/>
    <col min="11783" max="12033" width="9.140625" style="27"/>
    <col min="12034" max="12034" width="52.85546875" style="27" customWidth="1"/>
    <col min="12035" max="12035" width="52.42578125" style="27" customWidth="1"/>
    <col min="12036" max="12036" width="15.7109375" style="27" customWidth="1"/>
    <col min="12037" max="12037" width="18.28515625" style="27" customWidth="1"/>
    <col min="12038" max="12038" width="25.42578125" style="27" customWidth="1"/>
    <col min="12039" max="12289" width="9.140625" style="27"/>
    <col min="12290" max="12290" width="52.85546875" style="27" customWidth="1"/>
    <col min="12291" max="12291" width="52.42578125" style="27" customWidth="1"/>
    <col min="12292" max="12292" width="15.7109375" style="27" customWidth="1"/>
    <col min="12293" max="12293" width="18.28515625" style="27" customWidth="1"/>
    <col min="12294" max="12294" width="25.42578125" style="27" customWidth="1"/>
    <col min="12295" max="12545" width="9.140625" style="27"/>
    <col min="12546" max="12546" width="52.85546875" style="27" customWidth="1"/>
    <col min="12547" max="12547" width="52.42578125" style="27" customWidth="1"/>
    <col min="12548" max="12548" width="15.7109375" style="27" customWidth="1"/>
    <col min="12549" max="12549" width="18.28515625" style="27" customWidth="1"/>
    <col min="12550" max="12550" width="25.42578125" style="27" customWidth="1"/>
    <col min="12551" max="12801" width="9.140625" style="27"/>
    <col min="12802" max="12802" width="52.85546875" style="27" customWidth="1"/>
    <col min="12803" max="12803" width="52.42578125" style="27" customWidth="1"/>
    <col min="12804" max="12804" width="15.7109375" style="27" customWidth="1"/>
    <col min="12805" max="12805" width="18.28515625" style="27" customWidth="1"/>
    <col min="12806" max="12806" width="25.42578125" style="27" customWidth="1"/>
    <col min="12807" max="13057" width="9.140625" style="27"/>
    <col min="13058" max="13058" width="52.85546875" style="27" customWidth="1"/>
    <col min="13059" max="13059" width="52.42578125" style="27" customWidth="1"/>
    <col min="13060" max="13060" width="15.7109375" style="27" customWidth="1"/>
    <col min="13061" max="13061" width="18.28515625" style="27" customWidth="1"/>
    <col min="13062" max="13062" width="25.42578125" style="27" customWidth="1"/>
    <col min="13063" max="13313" width="9.140625" style="27"/>
    <col min="13314" max="13314" width="52.85546875" style="27" customWidth="1"/>
    <col min="13315" max="13315" width="52.42578125" style="27" customWidth="1"/>
    <col min="13316" max="13316" width="15.7109375" style="27" customWidth="1"/>
    <col min="13317" max="13317" width="18.28515625" style="27" customWidth="1"/>
    <col min="13318" max="13318" width="25.42578125" style="27" customWidth="1"/>
    <col min="13319" max="13569" width="9.140625" style="27"/>
    <col min="13570" max="13570" width="52.85546875" style="27" customWidth="1"/>
    <col min="13571" max="13571" width="52.42578125" style="27" customWidth="1"/>
    <col min="13572" max="13572" width="15.7109375" style="27" customWidth="1"/>
    <col min="13573" max="13573" width="18.28515625" style="27" customWidth="1"/>
    <col min="13574" max="13574" width="25.42578125" style="27" customWidth="1"/>
    <col min="13575" max="13825" width="9.140625" style="27"/>
    <col min="13826" max="13826" width="52.85546875" style="27" customWidth="1"/>
    <col min="13827" max="13827" width="52.42578125" style="27" customWidth="1"/>
    <col min="13828" max="13828" width="15.7109375" style="27" customWidth="1"/>
    <col min="13829" max="13829" width="18.28515625" style="27" customWidth="1"/>
    <col min="13830" max="13830" width="25.42578125" style="27" customWidth="1"/>
    <col min="13831" max="14081" width="9.140625" style="27"/>
    <col min="14082" max="14082" width="52.85546875" style="27" customWidth="1"/>
    <col min="14083" max="14083" width="52.42578125" style="27" customWidth="1"/>
    <col min="14084" max="14084" width="15.7109375" style="27" customWidth="1"/>
    <col min="14085" max="14085" width="18.28515625" style="27" customWidth="1"/>
    <col min="14086" max="14086" width="25.42578125" style="27" customWidth="1"/>
    <col min="14087" max="14337" width="9.140625" style="27"/>
    <col min="14338" max="14338" width="52.85546875" style="27" customWidth="1"/>
    <col min="14339" max="14339" width="52.42578125" style="27" customWidth="1"/>
    <col min="14340" max="14340" width="15.7109375" style="27" customWidth="1"/>
    <col min="14341" max="14341" width="18.28515625" style="27" customWidth="1"/>
    <col min="14342" max="14342" width="25.42578125" style="27" customWidth="1"/>
    <col min="14343" max="14593" width="9.140625" style="27"/>
    <col min="14594" max="14594" width="52.85546875" style="27" customWidth="1"/>
    <col min="14595" max="14595" width="52.42578125" style="27" customWidth="1"/>
    <col min="14596" max="14596" width="15.7109375" style="27" customWidth="1"/>
    <col min="14597" max="14597" width="18.28515625" style="27" customWidth="1"/>
    <col min="14598" max="14598" width="25.42578125" style="27" customWidth="1"/>
    <col min="14599" max="14849" width="9.140625" style="27"/>
    <col min="14850" max="14850" width="52.85546875" style="27" customWidth="1"/>
    <col min="14851" max="14851" width="52.42578125" style="27" customWidth="1"/>
    <col min="14852" max="14852" width="15.7109375" style="27" customWidth="1"/>
    <col min="14853" max="14853" width="18.28515625" style="27" customWidth="1"/>
    <col min="14854" max="14854" width="25.42578125" style="27" customWidth="1"/>
    <col min="14855" max="15105" width="9.140625" style="27"/>
    <col min="15106" max="15106" width="52.85546875" style="27" customWidth="1"/>
    <col min="15107" max="15107" width="52.42578125" style="27" customWidth="1"/>
    <col min="15108" max="15108" width="15.7109375" style="27" customWidth="1"/>
    <col min="15109" max="15109" width="18.28515625" style="27" customWidth="1"/>
    <col min="15110" max="15110" width="25.42578125" style="27" customWidth="1"/>
    <col min="15111" max="15361" width="9.140625" style="27"/>
    <col min="15362" max="15362" width="52.85546875" style="27" customWidth="1"/>
    <col min="15363" max="15363" width="52.42578125" style="27" customWidth="1"/>
    <col min="15364" max="15364" width="15.7109375" style="27" customWidth="1"/>
    <col min="15365" max="15365" width="18.28515625" style="27" customWidth="1"/>
    <col min="15366" max="15366" width="25.42578125" style="27" customWidth="1"/>
    <col min="15367" max="15617" width="9.140625" style="27"/>
    <col min="15618" max="15618" width="52.85546875" style="27" customWidth="1"/>
    <col min="15619" max="15619" width="52.42578125" style="27" customWidth="1"/>
    <col min="15620" max="15620" width="15.7109375" style="27" customWidth="1"/>
    <col min="15621" max="15621" width="18.28515625" style="27" customWidth="1"/>
    <col min="15622" max="15622" width="25.42578125" style="27" customWidth="1"/>
    <col min="15623" max="15873" width="9.140625" style="27"/>
    <col min="15874" max="15874" width="52.85546875" style="27" customWidth="1"/>
    <col min="15875" max="15875" width="52.42578125" style="27" customWidth="1"/>
    <col min="15876" max="15876" width="15.7109375" style="27" customWidth="1"/>
    <col min="15877" max="15877" width="18.28515625" style="27" customWidth="1"/>
    <col min="15878" max="15878" width="25.42578125" style="27" customWidth="1"/>
    <col min="15879" max="16129" width="9.140625" style="27"/>
    <col min="16130" max="16130" width="52.85546875" style="27" customWidth="1"/>
    <col min="16131" max="16131" width="52.42578125" style="27" customWidth="1"/>
    <col min="16132" max="16132" width="15.7109375" style="27" customWidth="1"/>
    <col min="16133" max="16133" width="18.28515625" style="27" customWidth="1"/>
    <col min="16134" max="16134" width="25.42578125" style="27" customWidth="1"/>
    <col min="16135" max="16384" width="9.140625" style="27"/>
  </cols>
  <sheetData>
    <row r="1" spans="1:5" ht="15.75" x14ac:dyDescent="0.25">
      <c r="A1" s="25" t="s">
        <v>85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5">
      <c r="A12" s="20" t="s">
        <v>40</v>
      </c>
      <c r="C12" s="29" t="str">
        <f>IF('B -Identificação da contratação'!B9="","",'B -Identificação da contratação'!B9)</f>
        <v>44 horas</v>
      </c>
      <c r="D12" s="359" t="s">
        <v>50</v>
      </c>
      <c r="E12" s="29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86</v>
      </c>
      <c r="B18" s="32"/>
      <c r="C18" s="32"/>
      <c r="D18" s="32"/>
      <c r="E18" s="32"/>
    </row>
    <row r="19" spans="1:5" s="20" customFormat="1" ht="12.75" x14ac:dyDescent="0.2">
      <c r="C19" s="33" t="s">
        <v>52</v>
      </c>
      <c r="D19" s="34"/>
      <c r="E19" s="35" t="s">
        <v>53</v>
      </c>
    </row>
    <row r="20" spans="1:5" s="20" customFormat="1" ht="38.25" x14ac:dyDescent="0.2">
      <c r="A20" s="33" t="s">
        <v>87</v>
      </c>
      <c r="B20" s="33" t="s">
        <v>88</v>
      </c>
      <c r="C20" s="36" t="s">
        <v>429</v>
      </c>
      <c r="D20" s="37"/>
      <c r="E20" s="237">
        <f>IF(E45&lt;0,0,E45)</f>
        <v>140.19</v>
      </c>
    </row>
    <row r="21" spans="1:5" s="20" customFormat="1" ht="25.5" x14ac:dyDescent="0.2">
      <c r="A21" s="33" t="s">
        <v>90</v>
      </c>
      <c r="B21" s="33" t="s">
        <v>91</v>
      </c>
      <c r="C21" s="36" t="s">
        <v>430</v>
      </c>
      <c r="D21" s="37"/>
      <c r="E21" s="237">
        <f>440-440*10%</f>
        <v>396</v>
      </c>
    </row>
    <row r="22" spans="1:5" s="20" customFormat="1" ht="12.75" x14ac:dyDescent="0.2">
      <c r="A22" s="33" t="s">
        <v>92</v>
      </c>
      <c r="B22" s="33" t="s">
        <v>93</v>
      </c>
      <c r="C22" s="36"/>
      <c r="D22" s="37"/>
      <c r="E22" s="237"/>
    </row>
    <row r="23" spans="1:5" s="20" customFormat="1" ht="12.75" x14ac:dyDescent="0.2">
      <c r="A23" s="33" t="s">
        <v>94</v>
      </c>
      <c r="B23" s="33" t="s">
        <v>95</v>
      </c>
      <c r="C23" s="49"/>
      <c r="D23" s="37"/>
      <c r="E23" s="237"/>
    </row>
    <row r="24" spans="1:5" s="20" customFormat="1" ht="12.75" x14ac:dyDescent="0.2">
      <c r="A24" s="33" t="s">
        <v>96</v>
      </c>
      <c r="B24" s="33" t="s">
        <v>97</v>
      </c>
      <c r="C24" s="49"/>
      <c r="D24" s="37"/>
      <c r="E24" s="237">
        <v>7</v>
      </c>
    </row>
    <row r="25" spans="1:5" s="20" customFormat="1" ht="12.75" x14ac:dyDescent="0.2">
      <c r="A25" s="33" t="s">
        <v>98</v>
      </c>
      <c r="B25" s="33" t="s">
        <v>99</v>
      </c>
      <c r="C25" s="42" t="s">
        <v>100</v>
      </c>
      <c r="D25" s="37"/>
      <c r="E25" s="238">
        <f>SUM(E26:E33)</f>
        <v>29.43</v>
      </c>
    </row>
    <row r="26" spans="1:5" s="20" customFormat="1" ht="65.25" customHeight="1" x14ac:dyDescent="0.2">
      <c r="A26" s="44" t="s">
        <v>101</v>
      </c>
      <c r="B26" s="45" t="s">
        <v>102</v>
      </c>
      <c r="C26" s="36" t="s">
        <v>103</v>
      </c>
      <c r="D26" s="53"/>
      <c r="E26" s="239">
        <v>9.43</v>
      </c>
    </row>
    <row r="27" spans="1:5" s="20" customFormat="1" ht="38.25" x14ac:dyDescent="0.2">
      <c r="A27" s="44" t="s">
        <v>104</v>
      </c>
      <c r="B27" s="45" t="s">
        <v>431</v>
      </c>
      <c r="C27" s="36"/>
      <c r="D27" s="53"/>
      <c r="E27" s="239">
        <v>20</v>
      </c>
    </row>
    <row r="28" spans="1:5" s="20" customFormat="1" ht="12.75" x14ac:dyDescent="0.2">
      <c r="A28" s="44" t="s">
        <v>105</v>
      </c>
      <c r="B28" s="45"/>
      <c r="C28" s="36"/>
      <c r="D28" s="53"/>
      <c r="E28" s="239"/>
    </row>
    <row r="29" spans="1:5" s="20" customFormat="1" ht="12.75" x14ac:dyDescent="0.2">
      <c r="A29" s="44" t="s">
        <v>106</v>
      </c>
      <c r="B29" s="45"/>
      <c r="C29" s="36"/>
      <c r="D29" s="53"/>
      <c r="E29" s="239"/>
    </row>
    <row r="30" spans="1:5" s="20" customFormat="1" ht="12.75" x14ac:dyDescent="0.2">
      <c r="A30" s="44" t="s">
        <v>107</v>
      </c>
      <c r="B30" s="45"/>
      <c r="C30" s="36"/>
      <c r="D30" s="53"/>
      <c r="E30" s="239"/>
    </row>
    <row r="31" spans="1:5" s="20" customFormat="1" ht="12.75" x14ac:dyDescent="0.2">
      <c r="A31" s="44" t="s">
        <v>108</v>
      </c>
      <c r="B31" s="45"/>
      <c r="C31" s="36"/>
      <c r="D31" s="53"/>
      <c r="E31" s="239"/>
    </row>
    <row r="32" spans="1:5" s="20" customFormat="1" ht="12.75" x14ac:dyDescent="0.2">
      <c r="A32" s="44" t="s">
        <v>109</v>
      </c>
      <c r="B32" s="45"/>
      <c r="C32" s="36"/>
      <c r="D32" s="53"/>
      <c r="E32" s="239"/>
    </row>
    <row r="33" spans="1:5" s="20" customFormat="1" ht="12.75" x14ac:dyDescent="0.2">
      <c r="A33" s="44" t="s">
        <v>110</v>
      </c>
      <c r="B33" s="45"/>
      <c r="C33" s="36"/>
      <c r="D33" s="53"/>
      <c r="E33" s="239"/>
    </row>
    <row r="34" spans="1:5" s="20" customFormat="1" ht="12.75" x14ac:dyDescent="0.2">
      <c r="A34" s="46"/>
      <c r="B34" s="47" t="s">
        <v>111</v>
      </c>
      <c r="C34" s="37"/>
      <c r="D34" s="37"/>
      <c r="E34" s="240">
        <f>SUM(E20:E25)</f>
        <v>572.62</v>
      </c>
    </row>
    <row r="35" spans="1:5" x14ac:dyDescent="0.25">
      <c r="C35" s="56"/>
      <c r="D35" s="56"/>
      <c r="E35" s="56"/>
    </row>
    <row r="36" spans="1:5" x14ac:dyDescent="0.25">
      <c r="C36" s="56"/>
      <c r="D36" s="56"/>
      <c r="E36" s="56"/>
    </row>
    <row r="37" spans="1:5" s="20" customFormat="1" ht="12.75" x14ac:dyDescent="0.2">
      <c r="A37" s="57" t="s">
        <v>112</v>
      </c>
      <c r="B37" s="57"/>
      <c r="C37" s="57"/>
      <c r="D37" s="57"/>
      <c r="E37" s="57"/>
    </row>
    <row r="38" spans="1:5" s="20" customFormat="1" ht="25.5" x14ac:dyDescent="0.2">
      <c r="C38" s="33" t="s">
        <v>52</v>
      </c>
      <c r="D38" s="34"/>
      <c r="E38" s="58" t="s">
        <v>113</v>
      </c>
    </row>
    <row r="39" spans="1:5" s="20" customFormat="1" ht="12.75" x14ac:dyDescent="0.2">
      <c r="A39" s="59" t="s">
        <v>114</v>
      </c>
      <c r="B39" s="33" t="s">
        <v>115</v>
      </c>
      <c r="C39" s="36" t="s">
        <v>432</v>
      </c>
      <c r="D39" s="53"/>
      <c r="E39" s="241">
        <v>4.4000000000000004</v>
      </c>
    </row>
    <row r="40" spans="1:5" s="20" customFormat="1" ht="12.75" x14ac:dyDescent="0.2">
      <c r="A40" s="59" t="s">
        <v>117</v>
      </c>
      <c r="B40" s="33" t="s">
        <v>118</v>
      </c>
      <c r="C40" s="36"/>
      <c r="D40" s="53"/>
      <c r="E40" s="242">
        <v>2</v>
      </c>
    </row>
    <row r="41" spans="1:5" s="20" customFormat="1" ht="12.75" x14ac:dyDescent="0.2">
      <c r="A41" s="59" t="s">
        <v>119</v>
      </c>
      <c r="B41" s="33" t="s">
        <v>120</v>
      </c>
      <c r="C41" s="36" t="s">
        <v>433</v>
      </c>
      <c r="D41" s="53"/>
      <c r="E41" s="242">
        <v>26</v>
      </c>
    </row>
    <row r="42" spans="1:5" s="20" customFormat="1" ht="12.75" x14ac:dyDescent="0.2">
      <c r="A42" s="59" t="s">
        <v>122</v>
      </c>
      <c r="B42" s="33" t="s">
        <v>123</v>
      </c>
      <c r="C42" s="33" t="s">
        <v>124</v>
      </c>
      <c r="D42" s="53"/>
      <c r="E42" s="243">
        <f>E40*E41</f>
        <v>52</v>
      </c>
    </row>
    <row r="43" spans="1:5" s="20" customFormat="1" ht="12.75" x14ac:dyDescent="0.2">
      <c r="A43" s="59" t="s">
        <v>125</v>
      </c>
      <c r="B43" s="33" t="s">
        <v>126</v>
      </c>
      <c r="C43" s="33" t="s">
        <v>127</v>
      </c>
      <c r="D43" s="53"/>
      <c r="E43" s="244">
        <f>E39*E42</f>
        <v>228.8</v>
      </c>
    </row>
    <row r="44" spans="1:5" s="20" customFormat="1" ht="25.5" x14ac:dyDescent="0.2">
      <c r="A44" s="59" t="s">
        <v>128</v>
      </c>
      <c r="B44" s="245" t="s">
        <v>129</v>
      </c>
      <c r="C44" s="36" t="s">
        <v>130</v>
      </c>
      <c r="D44" s="53"/>
      <c r="E44" s="244">
        <f>ROUNDDOWN('Módulo 1 - Remuneração'!E20*6/100,2)</f>
        <v>88.61</v>
      </c>
    </row>
    <row r="45" spans="1:5" s="20" customFormat="1" ht="12.75" x14ac:dyDescent="0.2">
      <c r="A45" s="46"/>
      <c r="B45" s="47" t="s">
        <v>131</v>
      </c>
      <c r="C45" s="33" t="s">
        <v>132</v>
      </c>
      <c r="D45" s="53"/>
      <c r="E45" s="246">
        <f>E43-E44</f>
        <v>140.19</v>
      </c>
    </row>
    <row r="46" spans="1:5" x14ac:dyDescent="0.25">
      <c r="C46" s="56"/>
      <c r="D46" s="56"/>
      <c r="E46" s="56"/>
    </row>
    <row r="47" spans="1:5" x14ac:dyDescent="0.25">
      <c r="A47" s="66" t="s">
        <v>133</v>
      </c>
      <c r="C47" s="56"/>
      <c r="D47" s="56"/>
      <c r="E47" s="56"/>
    </row>
    <row r="48" spans="1:5" ht="31.5" customHeight="1" x14ac:dyDescent="0.25">
      <c r="A48" s="394" t="s">
        <v>434</v>
      </c>
      <c r="B48" s="394"/>
      <c r="C48" s="394"/>
      <c r="D48" s="394"/>
      <c r="E48" s="394"/>
    </row>
    <row r="49" spans="1:5" ht="43.5" customHeight="1" x14ac:dyDescent="0.25">
      <c r="A49" s="393" t="s">
        <v>135</v>
      </c>
      <c r="B49" s="393"/>
      <c r="C49" s="393"/>
      <c r="D49" s="393"/>
      <c r="E49" s="393"/>
    </row>
    <row r="50" spans="1:5" x14ac:dyDescent="0.25">
      <c r="E50" s="27" t="s">
        <v>435</v>
      </c>
    </row>
  </sheetData>
  <sheetProtection password="876C" sheet="1" objects="1" scenarios="1" selectLockedCells="1"/>
  <mergeCells count="13">
    <mergeCell ref="A49:E49"/>
    <mergeCell ref="C11:E11"/>
    <mergeCell ref="C13:E13"/>
    <mergeCell ref="C14:E14"/>
    <mergeCell ref="C15:E15"/>
    <mergeCell ref="C16:E16"/>
    <mergeCell ref="A48:E48"/>
    <mergeCell ref="C10:E10"/>
    <mergeCell ref="C3:E3"/>
    <mergeCell ref="C4:E4"/>
    <mergeCell ref="C5:E5"/>
    <mergeCell ref="C7:E7"/>
    <mergeCell ref="C8:E8"/>
  </mergeCells>
  <pageMargins left="1.1811023622047245" right="0.78740157480314965" top="1.1811023622047245" bottom="0.78740157480314965" header="0.31496062992125984" footer="0.31496062992125984"/>
  <pageSetup paperSize="9" scale="83" fitToHeight="8" orientation="landscape" r:id="rId1"/>
  <headerFooter alignWithMargins="0"/>
  <rowBreaks count="1" manualBreakCount="1">
    <brk id="36" max="16383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E99"/>
  <sheetViews>
    <sheetView showGridLines="0" zoomScaleNormal="100" zoomScaleSheetLayoutView="115" workbookViewId="0">
      <pane ySplit="1" topLeftCell="A23" activePane="bottomLeft" state="frozen"/>
      <selection activeCell="E204" sqref="E204"/>
      <selection pane="bottomLeft" activeCell="D69" sqref="D69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6" width="19.7109375" style="27" bestFit="1" customWidth="1"/>
    <col min="7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262" width="19.7109375" style="27" bestFit="1" customWidth="1"/>
    <col min="263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518" width="19.7109375" style="27" bestFit="1" customWidth="1"/>
    <col min="519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774" width="19.7109375" style="27" bestFit="1" customWidth="1"/>
    <col min="775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030" width="19.7109375" style="27" bestFit="1" customWidth="1"/>
    <col min="1031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286" width="19.7109375" style="27" bestFit="1" customWidth="1"/>
    <col min="1287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542" width="19.7109375" style="27" bestFit="1" customWidth="1"/>
    <col min="1543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1798" width="19.7109375" style="27" bestFit="1" customWidth="1"/>
    <col min="1799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054" width="19.7109375" style="27" bestFit="1" customWidth="1"/>
    <col min="2055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310" width="19.7109375" style="27" bestFit="1" customWidth="1"/>
    <col min="2311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566" width="19.7109375" style="27" bestFit="1" customWidth="1"/>
    <col min="2567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2822" width="19.7109375" style="27" bestFit="1" customWidth="1"/>
    <col min="2823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078" width="19.7109375" style="27" bestFit="1" customWidth="1"/>
    <col min="3079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334" width="19.7109375" style="27" bestFit="1" customWidth="1"/>
    <col min="3335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590" width="19.7109375" style="27" bestFit="1" customWidth="1"/>
    <col min="3591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3846" width="19.7109375" style="27" bestFit="1" customWidth="1"/>
    <col min="3847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102" width="19.7109375" style="27" bestFit="1" customWidth="1"/>
    <col min="4103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358" width="19.7109375" style="27" bestFit="1" customWidth="1"/>
    <col min="4359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614" width="19.7109375" style="27" bestFit="1" customWidth="1"/>
    <col min="4615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4870" width="19.7109375" style="27" bestFit="1" customWidth="1"/>
    <col min="4871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126" width="19.7109375" style="27" bestFit="1" customWidth="1"/>
    <col min="5127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382" width="19.7109375" style="27" bestFit="1" customWidth="1"/>
    <col min="5383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638" width="19.7109375" style="27" bestFit="1" customWidth="1"/>
    <col min="5639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5894" width="19.7109375" style="27" bestFit="1" customWidth="1"/>
    <col min="5895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150" width="19.7109375" style="27" bestFit="1" customWidth="1"/>
    <col min="6151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406" width="19.7109375" style="27" bestFit="1" customWidth="1"/>
    <col min="6407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662" width="19.7109375" style="27" bestFit="1" customWidth="1"/>
    <col min="6663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6918" width="19.7109375" style="27" bestFit="1" customWidth="1"/>
    <col min="6919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174" width="19.7109375" style="27" bestFit="1" customWidth="1"/>
    <col min="7175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430" width="19.7109375" style="27" bestFit="1" customWidth="1"/>
    <col min="7431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686" width="19.7109375" style="27" bestFit="1" customWidth="1"/>
    <col min="7687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7942" width="19.7109375" style="27" bestFit="1" customWidth="1"/>
    <col min="7943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198" width="19.7109375" style="27" bestFit="1" customWidth="1"/>
    <col min="8199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454" width="19.7109375" style="27" bestFit="1" customWidth="1"/>
    <col min="8455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710" width="19.7109375" style="27" bestFit="1" customWidth="1"/>
    <col min="8711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8966" width="19.7109375" style="27" bestFit="1" customWidth="1"/>
    <col min="8967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222" width="19.7109375" style="27" bestFit="1" customWidth="1"/>
    <col min="9223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478" width="19.7109375" style="27" bestFit="1" customWidth="1"/>
    <col min="9479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734" width="19.7109375" style="27" bestFit="1" customWidth="1"/>
    <col min="9735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9990" width="19.7109375" style="27" bestFit="1" customWidth="1"/>
    <col min="9991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246" width="19.7109375" style="27" bestFit="1" customWidth="1"/>
    <col min="10247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502" width="19.7109375" style="27" bestFit="1" customWidth="1"/>
    <col min="10503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0758" width="19.7109375" style="27" bestFit="1" customWidth="1"/>
    <col min="10759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014" width="19.7109375" style="27" bestFit="1" customWidth="1"/>
    <col min="11015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270" width="19.7109375" style="27" bestFit="1" customWidth="1"/>
    <col min="11271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526" width="19.7109375" style="27" bestFit="1" customWidth="1"/>
    <col min="11527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1782" width="19.7109375" style="27" bestFit="1" customWidth="1"/>
    <col min="11783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038" width="19.7109375" style="27" bestFit="1" customWidth="1"/>
    <col min="12039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294" width="19.7109375" style="27" bestFit="1" customWidth="1"/>
    <col min="12295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550" width="19.7109375" style="27" bestFit="1" customWidth="1"/>
    <col min="12551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2806" width="19.7109375" style="27" bestFit="1" customWidth="1"/>
    <col min="12807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062" width="19.7109375" style="27" bestFit="1" customWidth="1"/>
    <col min="13063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318" width="19.7109375" style="27" bestFit="1" customWidth="1"/>
    <col min="13319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574" width="19.7109375" style="27" bestFit="1" customWidth="1"/>
    <col min="13575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3830" width="19.7109375" style="27" bestFit="1" customWidth="1"/>
    <col min="13831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086" width="19.7109375" style="27" bestFit="1" customWidth="1"/>
    <col min="14087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342" width="19.7109375" style="27" bestFit="1" customWidth="1"/>
    <col min="14343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598" width="19.7109375" style="27" bestFit="1" customWidth="1"/>
    <col min="14599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4854" width="19.7109375" style="27" bestFit="1" customWidth="1"/>
    <col min="14855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110" width="19.7109375" style="27" bestFit="1" customWidth="1"/>
    <col min="15111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366" width="19.7109375" style="27" bestFit="1" customWidth="1"/>
    <col min="15367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622" width="19.7109375" style="27" bestFit="1" customWidth="1"/>
    <col min="15623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5878" width="19.7109375" style="27" bestFit="1" customWidth="1"/>
    <col min="15879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134" width="19.7109375" style="27" bestFit="1" customWidth="1"/>
    <col min="16135" max="16384" width="9.140625" style="27"/>
  </cols>
  <sheetData>
    <row r="1" spans="1:5" ht="15.75" x14ac:dyDescent="0.25">
      <c r="A1" s="25" t="s">
        <v>136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IF('B -Identificação da contratação'!B9="","",'B -Identificação da contratação'!B9)</f>
        <v>44 horas</v>
      </c>
      <c r="D12" s="9" t="s">
        <v>50</v>
      </c>
      <c r="E12" s="30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137</v>
      </c>
      <c r="B18" s="32"/>
      <c r="C18" s="32"/>
      <c r="D18" s="32"/>
      <c r="E18" s="32"/>
    </row>
    <row r="19" spans="1:5" s="20" customFormat="1" ht="12.75" x14ac:dyDescent="0.2"/>
    <row r="20" spans="1:5" s="20" customFormat="1" ht="12.75" x14ac:dyDescent="0.2">
      <c r="A20" s="57" t="s">
        <v>138</v>
      </c>
      <c r="B20" s="57"/>
      <c r="C20" s="33" t="s">
        <v>52</v>
      </c>
      <c r="D20" s="35" t="s">
        <v>139</v>
      </c>
      <c r="E20" s="35" t="s">
        <v>53</v>
      </c>
    </row>
    <row r="21" spans="1:5" s="20" customFormat="1" ht="12.75" x14ac:dyDescent="0.2">
      <c r="A21" s="33" t="s">
        <v>140</v>
      </c>
      <c r="B21" s="33" t="s">
        <v>141</v>
      </c>
      <c r="C21" s="36" t="s">
        <v>142</v>
      </c>
      <c r="D21" s="247">
        <v>0.2</v>
      </c>
      <c r="E21" s="248">
        <f>ROUNDUP('Módulo 1 - Remuneração'!$E$37*D21,2)</f>
        <v>295.39</v>
      </c>
    </row>
    <row r="22" spans="1:5" s="20" customFormat="1" ht="12.75" x14ac:dyDescent="0.2">
      <c r="A22" s="33" t="s">
        <v>143</v>
      </c>
      <c r="B22" s="33" t="s">
        <v>144</v>
      </c>
      <c r="C22" s="36" t="s">
        <v>145</v>
      </c>
      <c r="D22" s="249">
        <v>0.08</v>
      </c>
      <c r="E22" s="248">
        <f>ROUNDUP('Módulo 1 - Remuneração'!$E$37*D22,2)</f>
        <v>118.16</v>
      </c>
    </row>
    <row r="23" spans="1:5" s="20" customFormat="1" ht="12.75" x14ac:dyDescent="0.2">
      <c r="A23" s="33" t="s">
        <v>146</v>
      </c>
      <c r="B23" s="33" t="s">
        <v>147</v>
      </c>
      <c r="C23" s="36" t="s">
        <v>148</v>
      </c>
      <c r="D23" s="249">
        <v>1.4999999999999999E-2</v>
      </c>
      <c r="E23" s="248">
        <f>ROUNDUP('Módulo 1 - Remuneração'!$E$37*D23,2)</f>
        <v>22.16</v>
      </c>
    </row>
    <row r="24" spans="1:5" s="20" customFormat="1" ht="12.75" x14ac:dyDescent="0.2">
      <c r="A24" s="33" t="s">
        <v>149</v>
      </c>
      <c r="B24" s="33" t="s">
        <v>150</v>
      </c>
      <c r="C24" s="36" t="s">
        <v>148</v>
      </c>
      <c r="D24" s="249">
        <v>0.01</v>
      </c>
      <c r="E24" s="248">
        <f>ROUNDUP('Módulo 1 - Remuneração'!$E$37*D24,2)</f>
        <v>14.77</v>
      </c>
    </row>
    <row r="25" spans="1:5" s="20" customFormat="1" ht="12.75" x14ac:dyDescent="0.2">
      <c r="A25" s="33" t="s">
        <v>151</v>
      </c>
      <c r="B25" s="33" t="s">
        <v>152</v>
      </c>
      <c r="C25" s="36" t="s">
        <v>148</v>
      </c>
      <c r="D25" s="249">
        <v>2E-3</v>
      </c>
      <c r="E25" s="248">
        <f>ROUNDUP('Módulo 1 - Remuneração'!$E$37*D25,2)</f>
        <v>2.96</v>
      </c>
    </row>
    <row r="26" spans="1:5" s="20" customFormat="1" ht="12.75" x14ac:dyDescent="0.2">
      <c r="A26" s="33" t="s">
        <v>153</v>
      </c>
      <c r="B26" s="33" t="s">
        <v>154</v>
      </c>
      <c r="C26" s="36" t="s">
        <v>148</v>
      </c>
      <c r="D26" s="249">
        <v>6.0000000000000001E-3</v>
      </c>
      <c r="E26" s="248">
        <f>ROUNDUP('Módulo 1 - Remuneração'!$E$37*D26,2)</f>
        <v>8.8699999999999992</v>
      </c>
    </row>
    <row r="27" spans="1:5" s="20" customFormat="1" ht="12.75" x14ac:dyDescent="0.2">
      <c r="A27" s="33" t="s">
        <v>155</v>
      </c>
      <c r="B27" s="33" t="s">
        <v>156</v>
      </c>
      <c r="C27" s="36" t="s">
        <v>148</v>
      </c>
      <c r="D27" s="249">
        <v>2.5000000000000001E-2</v>
      </c>
      <c r="E27" s="248">
        <f>ROUNDUP('Módulo 1 - Remuneração'!$E$37*D27,2)</f>
        <v>36.93</v>
      </c>
    </row>
    <row r="28" spans="1:5" s="20" customFormat="1" ht="12.75" x14ac:dyDescent="0.2">
      <c r="A28" s="33" t="s">
        <v>157</v>
      </c>
      <c r="B28" s="33" t="s">
        <v>158</v>
      </c>
      <c r="C28" s="36" t="s">
        <v>159</v>
      </c>
      <c r="D28" s="250">
        <v>2.5000000000000001E-2</v>
      </c>
      <c r="E28" s="248">
        <f>ROUNDUP('Módulo 1 - Remuneração'!$E$37*D28,2)</f>
        <v>36.93</v>
      </c>
    </row>
    <row r="29" spans="1:5" s="20" customFormat="1" ht="12.75" x14ac:dyDescent="0.2">
      <c r="A29" s="33" t="s">
        <v>160</v>
      </c>
      <c r="B29" s="33" t="s">
        <v>72</v>
      </c>
      <c r="C29" s="42" t="s">
        <v>161</v>
      </c>
      <c r="D29" s="249">
        <f>SUM(D30:D35)</f>
        <v>0</v>
      </c>
      <c r="E29" s="248">
        <f>SUM(E30:E35)</f>
        <v>0</v>
      </c>
    </row>
    <row r="30" spans="1:5" s="20" customFormat="1" ht="12.75" x14ac:dyDescent="0.2">
      <c r="A30" s="44" t="s">
        <v>162</v>
      </c>
      <c r="B30" s="45"/>
      <c r="C30" s="36"/>
      <c r="D30" s="250">
        <v>0</v>
      </c>
      <c r="E30" s="248">
        <f>ROUNDUP('Módulo 1 - Remuneração'!$E$37*D30,2)</f>
        <v>0</v>
      </c>
    </row>
    <row r="31" spans="1:5" s="20" customFormat="1" ht="12.75" x14ac:dyDescent="0.2">
      <c r="A31" s="44" t="s">
        <v>163</v>
      </c>
      <c r="B31" s="45"/>
      <c r="C31" s="36"/>
      <c r="D31" s="250">
        <v>0</v>
      </c>
      <c r="E31" s="248">
        <f>ROUNDUP('Módulo 1 - Remuneração'!$E$37*D31,2)</f>
        <v>0</v>
      </c>
    </row>
    <row r="32" spans="1:5" s="20" customFormat="1" ht="12.75" x14ac:dyDescent="0.2">
      <c r="A32" s="44" t="s">
        <v>164</v>
      </c>
      <c r="B32" s="45"/>
      <c r="C32" s="36"/>
      <c r="D32" s="250">
        <v>0</v>
      </c>
      <c r="E32" s="248">
        <f>ROUNDUP('Módulo 1 - Remuneração'!$E$37*D32,2)</f>
        <v>0</v>
      </c>
    </row>
    <row r="33" spans="1:5" s="20" customFormat="1" ht="12.75" x14ac:dyDescent="0.2">
      <c r="A33" s="44" t="s">
        <v>165</v>
      </c>
      <c r="B33" s="45"/>
      <c r="C33" s="36"/>
      <c r="D33" s="250">
        <v>0</v>
      </c>
      <c r="E33" s="248">
        <f>ROUNDUP('Módulo 1 - Remuneração'!$E$37*D33,2)</f>
        <v>0</v>
      </c>
    </row>
    <row r="34" spans="1:5" s="20" customFormat="1" ht="12.75" x14ac:dyDescent="0.2">
      <c r="A34" s="44" t="s">
        <v>166</v>
      </c>
      <c r="B34" s="45"/>
      <c r="C34" s="36"/>
      <c r="D34" s="250">
        <v>0</v>
      </c>
      <c r="E34" s="248">
        <f>ROUNDUP('Módulo 1 - Remuneração'!$E$37*D34,2)</f>
        <v>0</v>
      </c>
    </row>
    <row r="35" spans="1:5" s="20" customFormat="1" ht="13.5" thickBot="1" x14ac:dyDescent="0.25">
      <c r="A35" s="71" t="s">
        <v>167</v>
      </c>
      <c r="B35" s="72"/>
      <c r="C35" s="73"/>
      <c r="D35" s="251">
        <v>0</v>
      </c>
      <c r="E35" s="248">
        <f>ROUNDUP('Módulo 1 - Remuneração'!$E$37*D35,2)</f>
        <v>0</v>
      </c>
    </row>
    <row r="36" spans="1:5" s="20" customFormat="1" ht="13.5" thickBot="1" x14ac:dyDescent="0.25">
      <c r="A36" s="75"/>
      <c r="B36" s="76" t="s">
        <v>168</v>
      </c>
      <c r="C36" s="77"/>
      <c r="D36" s="252">
        <f>SUM(D21:D29)</f>
        <v>0.36299999999999999</v>
      </c>
      <c r="E36" s="253">
        <f>SUM(E21:E29)</f>
        <v>536.16999999999996</v>
      </c>
    </row>
    <row r="37" spans="1:5" x14ac:dyDescent="0.25">
      <c r="C37" s="56"/>
      <c r="D37" s="56"/>
      <c r="E37" s="56"/>
    </row>
    <row r="38" spans="1:5" s="20" customFormat="1" ht="12.75" x14ac:dyDescent="0.2">
      <c r="A38" s="57" t="s">
        <v>169</v>
      </c>
      <c r="B38" s="80"/>
      <c r="C38" s="81" t="s">
        <v>52</v>
      </c>
      <c r="D38" s="82" t="s">
        <v>139</v>
      </c>
      <c r="E38" s="83" t="s">
        <v>53</v>
      </c>
    </row>
    <row r="39" spans="1:5" s="20" customFormat="1" ht="12.75" x14ac:dyDescent="0.2">
      <c r="A39" s="33" t="s">
        <v>170</v>
      </c>
      <c r="B39" s="33" t="s">
        <v>171</v>
      </c>
      <c r="C39" s="49" t="s">
        <v>172</v>
      </c>
      <c r="D39" s="254">
        <v>8.3299999999999999E-2</v>
      </c>
      <c r="E39" s="248">
        <f>ROUNDUP('Módulo 1 - Remuneração'!$E$37*D39,2)</f>
        <v>123.03</v>
      </c>
    </row>
    <row r="40" spans="1:5" s="20" customFormat="1" ht="12.75" x14ac:dyDescent="0.2">
      <c r="A40" s="33" t="s">
        <v>173</v>
      </c>
      <c r="B40" s="33" t="s">
        <v>174</v>
      </c>
      <c r="C40" s="49" t="s">
        <v>175</v>
      </c>
      <c r="D40" s="254">
        <v>2.7799999999999998E-2</v>
      </c>
      <c r="E40" s="248">
        <f>ROUNDUP('Módulo 1 - Remuneração'!$E$37*D40,2)</f>
        <v>41.06</v>
      </c>
    </row>
    <row r="41" spans="1:5" s="20" customFormat="1" ht="12.75" x14ac:dyDescent="0.2">
      <c r="A41" s="46"/>
      <c r="B41" s="47" t="s">
        <v>176</v>
      </c>
      <c r="C41" s="42" t="s">
        <v>177</v>
      </c>
      <c r="D41" s="249">
        <f>SUM(D39:D40)</f>
        <v>0.1111</v>
      </c>
      <c r="E41" s="255">
        <f>SUM(E39:E40)</f>
        <v>164.09</v>
      </c>
    </row>
    <row r="42" spans="1:5" s="20" customFormat="1" ht="26.25" thickBot="1" x14ac:dyDescent="0.25">
      <c r="A42" s="81" t="s">
        <v>178</v>
      </c>
      <c r="B42" s="86" t="s">
        <v>179</v>
      </c>
      <c r="C42" s="87" t="s">
        <v>180</v>
      </c>
      <c r="D42" s="256">
        <f>ROUNDUP(D41*$D$36,5)</f>
        <v>4.0329999999999998E-2</v>
      </c>
      <c r="E42" s="257">
        <f>ROUNDUP('Módulo 1 - Remuneração'!$E$37*D42,2)</f>
        <v>59.57</v>
      </c>
    </row>
    <row r="43" spans="1:5" s="20" customFormat="1" ht="13.5" thickBot="1" x14ac:dyDescent="0.25">
      <c r="A43" s="75"/>
      <c r="B43" s="76" t="s">
        <v>181</v>
      </c>
      <c r="C43" s="77"/>
      <c r="D43" s="252">
        <f>SUM(D41:D42)</f>
        <v>0.15143000000000001</v>
      </c>
      <c r="E43" s="253">
        <f>SUM(E41:E42)</f>
        <v>223.66</v>
      </c>
    </row>
    <row r="44" spans="1:5" s="20" customFormat="1" ht="12.75" x14ac:dyDescent="0.2"/>
    <row r="45" spans="1:5" s="20" customFormat="1" ht="12.75" x14ac:dyDescent="0.2">
      <c r="A45" s="57" t="s">
        <v>182</v>
      </c>
      <c r="B45" s="57"/>
      <c r="C45" s="81" t="s">
        <v>52</v>
      </c>
      <c r="D45" s="82" t="s">
        <v>139</v>
      </c>
      <c r="E45" s="83" t="s">
        <v>53</v>
      </c>
    </row>
    <row r="46" spans="1:5" s="20" customFormat="1" ht="12.75" x14ac:dyDescent="0.2">
      <c r="A46" s="33" t="s">
        <v>183</v>
      </c>
      <c r="B46" s="33" t="s">
        <v>184</v>
      </c>
      <c r="C46" s="49" t="s">
        <v>185</v>
      </c>
      <c r="D46" s="254">
        <v>8.3299999999999999E-2</v>
      </c>
      <c r="E46" s="248">
        <f>ROUNDUP('Módulo 1 - Remuneração'!$E$37*D46,2)</f>
        <v>123.03</v>
      </c>
    </row>
    <row r="47" spans="1:5" s="20" customFormat="1" ht="12.75" x14ac:dyDescent="0.2">
      <c r="A47" s="33" t="s">
        <v>186</v>
      </c>
      <c r="B47" s="33" t="s">
        <v>187</v>
      </c>
      <c r="C47" s="49" t="s">
        <v>188</v>
      </c>
      <c r="D47" s="254">
        <v>2.8E-3</v>
      </c>
      <c r="E47" s="248">
        <f>ROUNDUP('Módulo 1 - Remuneração'!$E$37*D47,2)</f>
        <v>4.1399999999999997</v>
      </c>
    </row>
    <row r="48" spans="1:5" s="20" customFormat="1" ht="12.75" x14ac:dyDescent="0.2">
      <c r="A48" s="33" t="s">
        <v>189</v>
      </c>
      <c r="B48" s="33" t="s">
        <v>190</v>
      </c>
      <c r="C48" s="49" t="s">
        <v>191</v>
      </c>
      <c r="D48" s="254">
        <v>2.9999999999999997E-4</v>
      </c>
      <c r="E48" s="248">
        <f>ROUNDUP('Módulo 1 - Remuneração'!$E$37*D48,2)</f>
        <v>0.45</v>
      </c>
    </row>
    <row r="49" spans="1:5" s="20" customFormat="1" ht="12.75" x14ac:dyDescent="0.2">
      <c r="A49" s="33" t="s">
        <v>192</v>
      </c>
      <c r="B49" s="33" t="s">
        <v>193</v>
      </c>
      <c r="C49" s="49" t="s">
        <v>194</v>
      </c>
      <c r="D49" s="254">
        <v>1.67E-2</v>
      </c>
      <c r="E49" s="248">
        <f>ROUNDUP('Módulo 1 - Remuneração'!$E$37*D49,2)</f>
        <v>24.67</v>
      </c>
    </row>
    <row r="50" spans="1:5" s="20" customFormat="1" ht="12.75" x14ac:dyDescent="0.2">
      <c r="A50" s="33" t="s">
        <v>195</v>
      </c>
      <c r="B50" s="33" t="s">
        <v>196</v>
      </c>
      <c r="C50" s="49" t="s">
        <v>197</v>
      </c>
      <c r="D50" s="254">
        <v>4.0000000000000002E-4</v>
      </c>
      <c r="E50" s="248">
        <f>ROUNDUP('Módulo 1 - Remuneração'!$E$37*D50,2)</f>
        <v>0.6</v>
      </c>
    </row>
    <row r="51" spans="1:5" s="20" customFormat="1" ht="12.75" x14ac:dyDescent="0.2">
      <c r="A51" s="33" t="s">
        <v>198</v>
      </c>
      <c r="B51" s="33" t="s">
        <v>199</v>
      </c>
      <c r="C51" s="49" t="s">
        <v>200</v>
      </c>
      <c r="D51" s="254">
        <v>5.0000000000000001E-4</v>
      </c>
      <c r="E51" s="248">
        <f>ROUNDUP('Módulo 1 - Remuneração'!$E$37*D51,2)</f>
        <v>0.74</v>
      </c>
    </row>
    <row r="52" spans="1:5" s="20" customFormat="1" ht="12.75" x14ac:dyDescent="0.2">
      <c r="A52" s="33" t="s">
        <v>201</v>
      </c>
      <c r="B52" s="33" t="s">
        <v>72</v>
      </c>
      <c r="C52" s="42" t="s">
        <v>202</v>
      </c>
      <c r="D52" s="258">
        <f>SUM(D53:D58)</f>
        <v>0</v>
      </c>
      <c r="E52" s="248">
        <f>SUM(E53:E58)</f>
        <v>0</v>
      </c>
    </row>
    <row r="53" spans="1:5" s="20" customFormat="1" ht="12.75" x14ac:dyDescent="0.2">
      <c r="A53" s="44" t="s">
        <v>203</v>
      </c>
      <c r="B53" s="45"/>
      <c r="C53" s="36"/>
      <c r="D53" s="250">
        <v>0</v>
      </c>
      <c r="E53" s="248">
        <f>ROUNDUP('Módulo 1 - Remuneração'!$E$37*D53,2)</f>
        <v>0</v>
      </c>
    </row>
    <row r="54" spans="1:5" s="20" customFormat="1" ht="12.75" x14ac:dyDescent="0.2">
      <c r="A54" s="44" t="s">
        <v>204</v>
      </c>
      <c r="B54" s="45"/>
      <c r="C54" s="36"/>
      <c r="D54" s="250">
        <v>0</v>
      </c>
      <c r="E54" s="248">
        <f>ROUNDUP('Módulo 1 - Remuneração'!$E$37*D54,2)</f>
        <v>0</v>
      </c>
    </row>
    <row r="55" spans="1:5" s="20" customFormat="1" ht="12.75" x14ac:dyDescent="0.2">
      <c r="A55" s="44" t="s">
        <v>205</v>
      </c>
      <c r="B55" s="45"/>
      <c r="C55" s="36"/>
      <c r="D55" s="250">
        <v>0</v>
      </c>
      <c r="E55" s="248">
        <f>ROUNDUP('Módulo 1 - Remuneração'!$E$37*D55,2)</f>
        <v>0</v>
      </c>
    </row>
    <row r="56" spans="1:5" s="20" customFormat="1" ht="12.75" x14ac:dyDescent="0.2">
      <c r="A56" s="44" t="s">
        <v>206</v>
      </c>
      <c r="B56" s="45"/>
      <c r="C56" s="36"/>
      <c r="D56" s="250">
        <v>0</v>
      </c>
      <c r="E56" s="248">
        <f>ROUNDUP('Módulo 1 - Remuneração'!$E$37*D56,2)</f>
        <v>0</v>
      </c>
    </row>
    <row r="57" spans="1:5" s="20" customFormat="1" ht="12.75" x14ac:dyDescent="0.2">
      <c r="A57" s="44" t="s">
        <v>207</v>
      </c>
      <c r="B57" s="45"/>
      <c r="C57" s="36"/>
      <c r="D57" s="250">
        <v>0</v>
      </c>
      <c r="E57" s="248">
        <f>ROUNDUP('Módulo 1 - Remuneração'!$E$37*D57,2)</f>
        <v>0</v>
      </c>
    </row>
    <row r="58" spans="1:5" s="20" customFormat="1" ht="12.75" x14ac:dyDescent="0.2">
      <c r="A58" s="71" t="s">
        <v>208</v>
      </c>
      <c r="B58" s="72"/>
      <c r="C58" s="73"/>
      <c r="D58" s="250">
        <v>0</v>
      </c>
      <c r="E58" s="248">
        <f>ROUNDUP('Módulo 1 - Remuneração'!$E$37*D58,2)</f>
        <v>0</v>
      </c>
    </row>
    <row r="59" spans="1:5" s="20" customFormat="1" ht="12.75" x14ac:dyDescent="0.2">
      <c r="A59" s="46"/>
      <c r="B59" s="47" t="s">
        <v>176</v>
      </c>
      <c r="C59" s="42" t="s">
        <v>209</v>
      </c>
      <c r="D59" s="258">
        <f>SUM(D46:D52)</f>
        <v>0.104</v>
      </c>
      <c r="E59" s="259">
        <f>SUM(E46:E52)</f>
        <v>153.63</v>
      </c>
    </row>
    <row r="60" spans="1:5" s="20" customFormat="1" ht="26.25" thickBot="1" x14ac:dyDescent="0.25">
      <c r="A60" s="81" t="s">
        <v>210</v>
      </c>
      <c r="B60" s="86" t="s">
        <v>211</v>
      </c>
      <c r="C60" s="87" t="s">
        <v>180</v>
      </c>
      <c r="D60" s="256">
        <f>ROUNDUP(D59*$D$36,5)</f>
        <v>3.7760000000000002E-2</v>
      </c>
      <c r="E60" s="257">
        <f>ROUNDUP('Módulo 1 - Remuneração'!$E$37*D60,2)</f>
        <v>55.77</v>
      </c>
    </row>
    <row r="61" spans="1:5" s="20" customFormat="1" ht="13.5" thickBot="1" x14ac:dyDescent="0.25">
      <c r="A61" s="75"/>
      <c r="B61" s="76" t="s">
        <v>212</v>
      </c>
      <c r="C61" s="91"/>
      <c r="D61" s="252">
        <f>SUM(D59:D60)</f>
        <v>0.14176</v>
      </c>
      <c r="E61" s="260">
        <f>SUM(E59:E60)</f>
        <v>209.4</v>
      </c>
    </row>
    <row r="62" spans="1:5" s="20" customFormat="1" ht="12.75" x14ac:dyDescent="0.2">
      <c r="B62" s="93"/>
      <c r="C62" s="94"/>
      <c r="D62" s="94"/>
      <c r="E62" s="94"/>
    </row>
    <row r="63" spans="1:5" s="20" customFormat="1" ht="12.75" x14ac:dyDescent="0.2">
      <c r="A63" s="57" t="s">
        <v>213</v>
      </c>
      <c r="B63" s="80"/>
      <c r="C63" s="81" t="s">
        <v>52</v>
      </c>
      <c r="D63" s="82" t="s">
        <v>139</v>
      </c>
      <c r="E63" s="83" t="s">
        <v>53</v>
      </c>
    </row>
    <row r="64" spans="1:5" s="20" customFormat="1" ht="12.75" x14ac:dyDescent="0.2">
      <c r="A64" s="33" t="s">
        <v>214</v>
      </c>
      <c r="B64" s="33" t="s">
        <v>215</v>
      </c>
      <c r="C64" s="49" t="s">
        <v>216</v>
      </c>
      <c r="D64" s="261">
        <v>4.1999999999999997E-3</v>
      </c>
      <c r="E64" s="248">
        <f>ROUNDUP('Módulo 1 - Remuneração'!$E$37*D64,2)</f>
        <v>6.21</v>
      </c>
    </row>
    <row r="65" spans="1:5" s="20" customFormat="1" ht="25.5" x14ac:dyDescent="0.2">
      <c r="A65" s="33" t="s">
        <v>217</v>
      </c>
      <c r="B65" s="59" t="s">
        <v>218</v>
      </c>
      <c r="C65" s="42" t="s">
        <v>219</v>
      </c>
      <c r="D65" s="262">
        <f>ROUNDUP(D64*$D$22,5)</f>
        <v>3.4000000000000002E-4</v>
      </c>
      <c r="E65" s="248">
        <f>ROUNDUP('Módulo 1 - Remuneração'!$E$37*D65,2)</f>
        <v>0.51</v>
      </c>
    </row>
    <row r="66" spans="1:5" s="20" customFormat="1" ht="12.75" x14ac:dyDescent="0.2">
      <c r="A66" s="33" t="s">
        <v>220</v>
      </c>
      <c r="B66" s="33" t="s">
        <v>221</v>
      </c>
      <c r="C66" s="49" t="s">
        <v>222</v>
      </c>
      <c r="D66" s="261">
        <v>0.02</v>
      </c>
      <c r="E66" s="248">
        <f>ROUNDUP('Módulo 1 - Remuneração'!$E$37*D66,2)</f>
        <v>29.54</v>
      </c>
    </row>
    <row r="67" spans="1:5" s="20" customFormat="1" ht="12.75" x14ac:dyDescent="0.2">
      <c r="A67" s="33" t="s">
        <v>223</v>
      </c>
      <c r="B67" s="33" t="s">
        <v>224</v>
      </c>
      <c r="C67" s="49" t="s">
        <v>216</v>
      </c>
      <c r="D67" s="261">
        <v>1.9400000000000001E-2</v>
      </c>
      <c r="E67" s="248">
        <f>ROUNDUP('Módulo 1 - Remuneração'!$E$37*D67,2)</f>
        <v>28.66</v>
      </c>
    </row>
    <row r="68" spans="1:5" s="20" customFormat="1" ht="25.5" x14ac:dyDescent="0.2">
      <c r="A68" s="33" t="s">
        <v>225</v>
      </c>
      <c r="B68" s="33" t="s">
        <v>226</v>
      </c>
      <c r="C68" s="42" t="s">
        <v>227</v>
      </c>
      <c r="D68" s="258">
        <f>ROUNDUP(D67*$D$36,5)</f>
        <v>7.0499999999999998E-3</v>
      </c>
      <c r="E68" s="248">
        <f>ROUNDUP('Módulo 1 - Remuneração'!$E$37*D68,2)</f>
        <v>10.42</v>
      </c>
    </row>
    <row r="69" spans="1:5" s="20" customFormat="1" ht="12.75" x14ac:dyDescent="0.2">
      <c r="A69" s="33" t="s">
        <v>228</v>
      </c>
      <c r="B69" s="33" t="s">
        <v>229</v>
      </c>
      <c r="C69" s="49" t="s">
        <v>222</v>
      </c>
      <c r="D69" s="261">
        <v>0.02</v>
      </c>
      <c r="E69" s="248">
        <f>ROUNDUP('Módulo 1 - Remuneração'!$E$37*D69,2)</f>
        <v>29.54</v>
      </c>
    </row>
    <row r="70" spans="1:5" s="20" customFormat="1" ht="12.75" x14ac:dyDescent="0.2">
      <c r="A70" s="33" t="s">
        <v>230</v>
      </c>
      <c r="B70" s="33" t="s">
        <v>72</v>
      </c>
      <c r="C70" s="42" t="s">
        <v>231</v>
      </c>
      <c r="D70" s="263">
        <f>SUM(D71:D76)</f>
        <v>0</v>
      </c>
      <c r="E70" s="248">
        <f>SUM(E71:E76)</f>
        <v>0</v>
      </c>
    </row>
    <row r="71" spans="1:5" s="20" customFormat="1" ht="12.75" x14ac:dyDescent="0.2">
      <c r="A71" s="44" t="s">
        <v>232</v>
      </c>
      <c r="B71" s="45"/>
      <c r="C71" s="36"/>
      <c r="D71" s="250"/>
      <c r="E71" s="248">
        <f>ROUNDUP('Módulo 1 - Remuneração'!$E$37*D71,2)</f>
        <v>0</v>
      </c>
    </row>
    <row r="72" spans="1:5" s="20" customFormat="1" ht="12.75" x14ac:dyDescent="0.2">
      <c r="A72" s="44" t="s">
        <v>234</v>
      </c>
      <c r="B72" s="45"/>
      <c r="C72" s="36"/>
      <c r="D72" s="250"/>
      <c r="E72" s="248">
        <f>ROUNDUP('Módulo 1 - Remuneração'!$E$37*D72,2)</f>
        <v>0</v>
      </c>
    </row>
    <row r="73" spans="1:5" s="20" customFormat="1" ht="12.75" x14ac:dyDescent="0.2">
      <c r="A73" s="44" t="s">
        <v>235</v>
      </c>
      <c r="B73" s="45"/>
      <c r="C73" s="36"/>
      <c r="D73" s="250"/>
      <c r="E73" s="248">
        <f>ROUNDUP('Módulo 1 - Remuneração'!$E$37*D73,2)</f>
        <v>0</v>
      </c>
    </row>
    <row r="74" spans="1:5" s="20" customFormat="1" ht="12.75" x14ac:dyDescent="0.2">
      <c r="A74" s="44" t="s">
        <v>236</v>
      </c>
      <c r="B74" s="45"/>
      <c r="C74" s="36"/>
      <c r="D74" s="250"/>
      <c r="E74" s="248">
        <f>ROUNDUP('Módulo 1 - Remuneração'!$E$37*D74,2)</f>
        <v>0</v>
      </c>
    </row>
    <row r="75" spans="1:5" s="20" customFormat="1" ht="12.75" x14ac:dyDescent="0.2">
      <c r="A75" s="44" t="s">
        <v>237</v>
      </c>
      <c r="B75" s="45"/>
      <c r="C75" s="36"/>
      <c r="D75" s="250"/>
      <c r="E75" s="248">
        <f>ROUNDUP('Módulo 1 - Remuneração'!$E$37*D75,2)</f>
        <v>0</v>
      </c>
    </row>
    <row r="76" spans="1:5" s="20" customFormat="1" ht="13.5" thickBot="1" x14ac:dyDescent="0.25">
      <c r="A76" s="71" t="s">
        <v>238</v>
      </c>
      <c r="B76" s="72"/>
      <c r="C76" s="73"/>
      <c r="D76" s="251"/>
      <c r="E76" s="257">
        <f>ROUNDUP('Módulo 1 - Remuneração'!$E$37*D76,2)</f>
        <v>0</v>
      </c>
    </row>
    <row r="77" spans="1:5" s="20" customFormat="1" ht="13.5" thickBot="1" x14ac:dyDescent="0.25">
      <c r="A77" s="75"/>
      <c r="B77" s="76" t="s">
        <v>239</v>
      </c>
      <c r="C77" s="77"/>
      <c r="D77" s="264">
        <f>SUM(D64:D70)</f>
        <v>7.0989999999999998E-2</v>
      </c>
      <c r="E77" s="253">
        <f>SUM(E64:E70)</f>
        <v>104.88</v>
      </c>
    </row>
    <row r="79" spans="1:5" s="20" customFormat="1" ht="12.75" x14ac:dyDescent="0.2">
      <c r="A79" s="57" t="s">
        <v>240</v>
      </c>
      <c r="B79" s="57"/>
      <c r="C79" s="81" t="s">
        <v>52</v>
      </c>
      <c r="D79" s="35" t="s">
        <v>139</v>
      </c>
      <c r="E79" s="35" t="s">
        <v>53</v>
      </c>
    </row>
    <row r="80" spans="1:5" s="20" customFormat="1" ht="12.75" x14ac:dyDescent="0.2">
      <c r="A80" s="33" t="s">
        <v>241</v>
      </c>
      <c r="B80" s="45"/>
      <c r="C80" s="36"/>
      <c r="D80" s="250">
        <v>0</v>
      </c>
      <c r="E80" s="248">
        <f>ROUNDUP('Módulo 1 - Remuneração'!$E$37*D80,2)</f>
        <v>0</v>
      </c>
    </row>
    <row r="81" spans="1:5" s="20" customFormat="1" ht="12.75" x14ac:dyDescent="0.2">
      <c r="A81" s="33" t="s">
        <v>242</v>
      </c>
      <c r="B81" s="45"/>
      <c r="C81" s="36"/>
      <c r="D81" s="250">
        <v>0</v>
      </c>
      <c r="E81" s="248">
        <f>ROUNDUP('Módulo 1 - Remuneração'!$E$37*D81,2)</f>
        <v>0</v>
      </c>
    </row>
    <row r="82" spans="1:5" s="20" customFormat="1" ht="12.75" x14ac:dyDescent="0.2">
      <c r="A82" s="33" t="s">
        <v>243</v>
      </c>
      <c r="B82" s="45"/>
      <c r="C82" s="36"/>
      <c r="D82" s="250">
        <v>0</v>
      </c>
      <c r="E82" s="248">
        <f>ROUNDUP('Módulo 1 - Remuneração'!$E$37*D82,2)</f>
        <v>0</v>
      </c>
    </row>
    <row r="83" spans="1:5" s="20" customFormat="1" ht="12.75" x14ac:dyDescent="0.2">
      <c r="A83" s="33" t="s">
        <v>244</v>
      </c>
      <c r="B83" s="45"/>
      <c r="C83" s="36"/>
      <c r="D83" s="250">
        <v>0</v>
      </c>
      <c r="E83" s="248">
        <f>ROUNDUP('Módulo 1 - Remuneração'!$E$37*D83,2)</f>
        <v>0</v>
      </c>
    </row>
    <row r="84" spans="1:5" s="20" customFormat="1" ht="12.75" x14ac:dyDescent="0.2">
      <c r="A84" s="33" t="s">
        <v>245</v>
      </c>
      <c r="B84" s="45"/>
      <c r="C84" s="36"/>
      <c r="D84" s="250">
        <v>0</v>
      </c>
      <c r="E84" s="248">
        <f>ROUNDUP('Módulo 1 - Remuneração'!$E$37*D84,2)</f>
        <v>0</v>
      </c>
    </row>
    <row r="85" spans="1:5" s="20" customFormat="1" ht="13.5" thickBot="1" x14ac:dyDescent="0.25">
      <c r="A85" s="81" t="s">
        <v>246</v>
      </c>
      <c r="B85" s="72"/>
      <c r="C85" s="73"/>
      <c r="D85" s="251">
        <v>0</v>
      </c>
      <c r="E85" s="257">
        <f>ROUNDUP('Módulo 1 - Remuneração'!$E$37*D85,2)</f>
        <v>0</v>
      </c>
    </row>
    <row r="86" spans="1:5" s="20" customFormat="1" ht="13.5" thickBot="1" x14ac:dyDescent="0.25">
      <c r="A86" s="75"/>
      <c r="B86" s="76" t="s">
        <v>247</v>
      </c>
      <c r="C86" s="77"/>
      <c r="D86" s="264">
        <f>SUM(D80:D85)</f>
        <v>0</v>
      </c>
      <c r="E86" s="253">
        <f>SUM(E80:E85)</f>
        <v>0</v>
      </c>
    </row>
    <row r="88" spans="1:5" ht="15.75" thickBot="1" x14ac:dyDescent="0.3">
      <c r="A88" s="99" t="s">
        <v>248</v>
      </c>
      <c r="B88" s="99"/>
      <c r="C88" s="99"/>
      <c r="D88" s="99"/>
      <c r="E88" s="99"/>
    </row>
    <row r="89" spans="1:5" x14ac:dyDescent="0.25">
      <c r="A89" s="100"/>
      <c r="B89" s="101" t="str">
        <f>A20</f>
        <v>Submódulo 3.1. Encargos previdenciários e FGTS</v>
      </c>
      <c r="C89" s="102"/>
      <c r="D89" s="103">
        <f>D36</f>
        <v>0.36299999999999999</v>
      </c>
      <c r="E89" s="104">
        <f>E36</f>
        <v>536.16999999999996</v>
      </c>
    </row>
    <row r="90" spans="1:5" x14ac:dyDescent="0.25">
      <c r="A90" s="105"/>
      <c r="B90" s="33" t="str">
        <f>A38</f>
        <v>Submódulo 3.2.  13º Salário e Adicional de férias</v>
      </c>
      <c r="C90" s="34"/>
      <c r="D90" s="106">
        <f>D43</f>
        <v>0.15143000000000001</v>
      </c>
      <c r="E90" s="107">
        <f>E43</f>
        <v>223.66</v>
      </c>
    </row>
    <row r="91" spans="1:5" x14ac:dyDescent="0.25">
      <c r="A91" s="105"/>
      <c r="B91" s="33" t="str">
        <f>A45</f>
        <v>Submódulo 3.3. Custo de Reposição do Profissional Ausente</v>
      </c>
      <c r="C91" s="34"/>
      <c r="D91" s="106">
        <f>D61</f>
        <v>0.14176</v>
      </c>
      <c r="E91" s="107">
        <f>E61</f>
        <v>209.4</v>
      </c>
    </row>
    <row r="92" spans="1:5" x14ac:dyDescent="0.25">
      <c r="A92" s="105"/>
      <c r="B92" s="108" t="str">
        <f>A63</f>
        <v>Submódulo 3.4. Provisão para Rescisão</v>
      </c>
      <c r="C92" s="34"/>
      <c r="D92" s="106">
        <f>D77</f>
        <v>7.0989999999999998E-2</v>
      </c>
      <c r="E92" s="107">
        <f>E77</f>
        <v>104.88</v>
      </c>
    </row>
    <row r="93" spans="1:5" ht="15.75" thickBot="1" x14ac:dyDescent="0.3">
      <c r="A93" s="105"/>
      <c r="B93" s="81" t="str">
        <f>A79</f>
        <v>Submódulo 3.5. Outros encargos sociais e trabalhistas</v>
      </c>
      <c r="C93" s="109"/>
      <c r="D93" s="110">
        <f>D86</f>
        <v>0</v>
      </c>
      <c r="E93" s="111">
        <f>E86</f>
        <v>0</v>
      </c>
    </row>
    <row r="94" spans="1:5" ht="15.75" thickBot="1" x14ac:dyDescent="0.3">
      <c r="A94" s="112"/>
      <c r="B94" s="113" t="s">
        <v>249</v>
      </c>
      <c r="C94" s="77"/>
      <c r="D94" s="114">
        <f>SUM(D89:D93)</f>
        <v>0.72718000000000005</v>
      </c>
      <c r="E94" s="115">
        <f>SUM(E89:E93)</f>
        <v>1074.1099999999999</v>
      </c>
    </row>
    <row r="96" spans="1:5" x14ac:dyDescent="0.25">
      <c r="A96" s="20" t="s">
        <v>133</v>
      </c>
    </row>
    <row r="97" spans="1:5" ht="29.25" customHeight="1" x14ac:dyDescent="0.25">
      <c r="A97" s="396" t="s">
        <v>250</v>
      </c>
      <c r="B97" s="396"/>
      <c r="C97" s="396"/>
      <c r="D97" s="396"/>
      <c r="E97" s="396"/>
    </row>
    <row r="98" spans="1:5" x14ac:dyDescent="0.25">
      <c r="A98" s="395" t="s">
        <v>251</v>
      </c>
      <c r="B98" s="395"/>
      <c r="C98" s="395"/>
      <c r="D98" s="395"/>
      <c r="E98" s="395"/>
    </row>
    <row r="99" spans="1:5" ht="28.5" customHeight="1" x14ac:dyDescent="0.25">
      <c r="A99" s="396" t="s">
        <v>252</v>
      </c>
      <c r="B99" s="396"/>
      <c r="C99" s="396"/>
      <c r="D99" s="396"/>
      <c r="E99" s="396"/>
    </row>
  </sheetData>
  <sheetProtection password="876C" sheet="1" objects="1" scenarios="1" selectLockedCells="1"/>
  <mergeCells count="14">
    <mergeCell ref="A98:E98"/>
    <mergeCell ref="A99:E99"/>
    <mergeCell ref="C11:E11"/>
    <mergeCell ref="C13:E13"/>
    <mergeCell ref="C14:E14"/>
    <mergeCell ref="C15:E15"/>
    <mergeCell ref="C16:E16"/>
    <mergeCell ref="A97:E97"/>
    <mergeCell ref="C10:E10"/>
    <mergeCell ref="C3:E3"/>
    <mergeCell ref="C4:E4"/>
    <mergeCell ref="C5:E5"/>
    <mergeCell ref="C7:E7"/>
    <mergeCell ref="C8:E8"/>
  </mergeCells>
  <pageMargins left="1.1811023622047245" right="0.78740157480314965" top="1.1811023622047245" bottom="0.78740157480314965" header="0.31496062992125984" footer="0.31496062992125984"/>
  <pageSetup paperSize="9" scale="80" fitToHeight="8" orientation="landscape" r:id="rId1"/>
  <headerFooter alignWithMargins="0"/>
  <rowBreaks count="2" manualBreakCount="2">
    <brk id="37" max="16383" man="1"/>
    <brk id="7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F37"/>
  <sheetViews>
    <sheetView showGridLines="0" zoomScaleNormal="100" zoomScaleSheetLayoutView="85" workbookViewId="0">
      <pane ySplit="1" topLeftCell="A11" activePane="bottomLeft" state="frozen"/>
      <selection activeCell="E204" sqref="E204"/>
      <selection pane="bottomLeft" activeCell="G27" sqref="G27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253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IF('B -Identificação da contratação'!B9="","",'B -Identificação da contratação'!B9)</f>
        <v>44 horas</v>
      </c>
      <c r="D12" s="9" t="s">
        <v>50</v>
      </c>
      <c r="E12" s="30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6" s="20" customFormat="1" ht="12.75" x14ac:dyDescent="0.2">
      <c r="C17" s="31"/>
      <c r="D17" s="31"/>
      <c r="E17" s="31"/>
    </row>
    <row r="18" spans="1:6" s="20" customFormat="1" ht="12.75" x14ac:dyDescent="0.2">
      <c r="A18" s="99" t="s">
        <v>254</v>
      </c>
      <c r="B18" s="99"/>
      <c r="C18" s="99"/>
      <c r="D18" s="99"/>
      <c r="E18" s="99"/>
    </row>
    <row r="19" spans="1:6" s="20" customFormat="1" ht="12.75" x14ac:dyDescent="0.2">
      <c r="A19" s="116"/>
      <c r="B19" s="33" t="str">
        <f>'Módulo 1 - Remuneração'!A18</f>
        <v>Módulo 1. COMPOSIÇÃO DA REMUNERAÇÃO</v>
      </c>
      <c r="C19" s="34"/>
      <c r="D19" s="117"/>
      <c r="E19" s="118">
        <f>'Módulo 1 - Remuneração'!E37</f>
        <v>1476.95</v>
      </c>
    </row>
    <row r="20" spans="1:6" s="20" customFormat="1" ht="12.75" x14ac:dyDescent="0.2">
      <c r="A20" s="116"/>
      <c r="B20" s="33" t="str">
        <f>'Módulo 2 - Benefícios'!A18</f>
        <v>Módulo 2. BENEFÍCIOS MENSAIS E DIÁRIOS</v>
      </c>
      <c r="C20" s="34"/>
      <c r="D20" s="34"/>
      <c r="E20" s="118">
        <f>'Módulo 2 - Benefícios'!E34</f>
        <v>572.62</v>
      </c>
    </row>
    <row r="21" spans="1:6" s="20" customFormat="1" ht="12.75" x14ac:dyDescent="0.2">
      <c r="A21" s="116"/>
      <c r="B21" s="33" t="str">
        <f>'Módulo 3 - Encargos'!A18</f>
        <v>Módulo 3. ENCARGOS SOCIAIS E TRABALHISTAS</v>
      </c>
      <c r="C21" s="34"/>
      <c r="D21" s="117"/>
      <c r="E21" s="118">
        <f>'Módulo 3 - Encargos'!E94</f>
        <v>1074.1099999999999</v>
      </c>
    </row>
    <row r="22" spans="1:6" s="20" customFormat="1" ht="12.75" x14ac:dyDescent="0.2">
      <c r="A22" s="116"/>
      <c r="B22" s="47" t="s">
        <v>255</v>
      </c>
      <c r="C22" s="34"/>
      <c r="D22" s="119"/>
      <c r="E22" s="120">
        <f>SUM(E19:E21)</f>
        <v>3123.68</v>
      </c>
    </row>
    <row r="23" spans="1:6" s="20" customFormat="1" ht="12.75" x14ac:dyDescent="0.2"/>
    <row r="24" spans="1:6" s="20" customFormat="1" ht="12.75" x14ac:dyDescent="0.2"/>
    <row r="25" spans="1:6" s="20" customFormat="1" ht="12.75" x14ac:dyDescent="0.2">
      <c r="A25" s="99" t="s">
        <v>256</v>
      </c>
      <c r="B25" s="32"/>
      <c r="C25" s="32"/>
      <c r="D25" s="32"/>
      <c r="E25" s="32"/>
    </row>
    <row r="26" spans="1:6" s="28" customFormat="1" ht="12.75" x14ac:dyDescent="0.2">
      <c r="A26" s="66"/>
      <c r="C26" s="33" t="s">
        <v>52</v>
      </c>
      <c r="D26" s="83" t="s">
        <v>139</v>
      </c>
      <c r="E26" s="83" t="s">
        <v>53</v>
      </c>
    </row>
    <row r="27" spans="1:6" s="20" customFormat="1" ht="39.75" x14ac:dyDescent="0.3">
      <c r="A27" s="33" t="s">
        <v>257</v>
      </c>
      <c r="B27" s="33" t="s">
        <v>258</v>
      </c>
      <c r="C27" s="121" t="s">
        <v>259</v>
      </c>
      <c r="D27" s="265">
        <v>5.21E-2</v>
      </c>
      <c r="E27" s="266">
        <f>ROUNDUP($E$22*(D27),2)</f>
        <v>162.75</v>
      </c>
    </row>
    <row r="28" spans="1:6" s="20" customFormat="1" ht="12.75" x14ac:dyDescent="0.2">
      <c r="A28" s="34"/>
      <c r="B28" s="47" t="s">
        <v>260</v>
      </c>
      <c r="C28" s="47" t="s">
        <v>261</v>
      </c>
      <c r="D28" s="267"/>
      <c r="E28" s="268">
        <f>SUM(E22,E27)</f>
        <v>3286.43</v>
      </c>
    </row>
    <row r="29" spans="1:6" s="20" customFormat="1" ht="27" x14ac:dyDescent="0.3">
      <c r="A29" s="33" t="s">
        <v>262</v>
      </c>
      <c r="B29" s="33" t="s">
        <v>263</v>
      </c>
      <c r="C29" s="121" t="s">
        <v>264</v>
      </c>
      <c r="D29" s="265">
        <v>4.3999999999999997E-2</v>
      </c>
      <c r="E29" s="266">
        <f>ROUNDUP($E$28*(D29),2)</f>
        <v>144.61000000000001</v>
      </c>
      <c r="F29" s="126"/>
    </row>
    <row r="30" spans="1:6" s="20" customFormat="1" ht="12.75" x14ac:dyDescent="0.2">
      <c r="A30" s="46"/>
      <c r="B30" s="47" t="s">
        <v>265</v>
      </c>
      <c r="C30" s="47" t="s">
        <v>266</v>
      </c>
      <c r="D30" s="267"/>
      <c r="E30" s="269">
        <f>E27+E29</f>
        <v>307.36</v>
      </c>
    </row>
    <row r="31" spans="1:6" s="20" customFormat="1" ht="12.75" x14ac:dyDescent="0.2"/>
    <row r="32" spans="1:6" x14ac:dyDescent="0.25">
      <c r="A32" s="20" t="s">
        <v>133</v>
      </c>
      <c r="B32" s="20"/>
      <c r="C32" s="20"/>
      <c r="D32" s="20"/>
      <c r="E32" s="20"/>
    </row>
    <row r="33" spans="1:5" x14ac:dyDescent="0.25">
      <c r="A33" s="396" t="s">
        <v>267</v>
      </c>
      <c r="B33" s="396"/>
      <c r="C33" s="396"/>
      <c r="D33" s="396"/>
      <c r="E33" s="396"/>
    </row>
    <row r="34" spans="1:5" ht="30" customHeight="1" x14ac:dyDescent="0.25">
      <c r="A34" s="395" t="s">
        <v>268</v>
      </c>
      <c r="B34" s="395"/>
      <c r="C34" s="395"/>
      <c r="D34" s="395"/>
      <c r="E34" s="395"/>
    </row>
    <row r="35" spans="1:5" ht="30" customHeight="1" x14ac:dyDescent="0.25">
      <c r="A35" s="396" t="s">
        <v>269</v>
      </c>
      <c r="B35" s="396"/>
      <c r="C35" s="396"/>
      <c r="D35" s="396"/>
      <c r="E35" s="396"/>
    </row>
    <row r="36" spans="1:5" ht="30" customHeight="1" x14ac:dyDescent="0.25">
      <c r="A36" s="397" t="s">
        <v>270</v>
      </c>
      <c r="B36" s="395"/>
      <c r="C36" s="395"/>
      <c r="D36" s="395"/>
      <c r="E36" s="395"/>
    </row>
    <row r="37" spans="1:5" x14ac:dyDescent="0.25">
      <c r="A37" s="398" t="s">
        <v>271</v>
      </c>
      <c r="B37" s="396"/>
      <c r="C37" s="396"/>
      <c r="D37" s="396"/>
      <c r="E37" s="396"/>
    </row>
  </sheetData>
  <sheetProtection password="876C" sheet="1" objects="1" scenarios="1"/>
  <mergeCells count="16">
    <mergeCell ref="A34:E34"/>
    <mergeCell ref="A35:E35"/>
    <mergeCell ref="A36:E36"/>
    <mergeCell ref="A37:E37"/>
    <mergeCell ref="C11:E11"/>
    <mergeCell ref="C13:E13"/>
    <mergeCell ref="C14:E14"/>
    <mergeCell ref="C15:E15"/>
    <mergeCell ref="C16:E16"/>
    <mergeCell ref="A33:E33"/>
    <mergeCell ref="C10:E10"/>
    <mergeCell ref="C3:E3"/>
    <mergeCell ref="C4:E4"/>
    <mergeCell ref="C5:E5"/>
    <mergeCell ref="C7:E7"/>
    <mergeCell ref="C8:E8"/>
  </mergeCells>
  <pageMargins left="1.1811023622047245" right="0.78740157480314965" top="1.1811023622047245" bottom="0.78740157480314965" header="0.31496062992125984" footer="0.31496062992125984"/>
  <pageSetup paperSize="9" scale="79" fitToHeight="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G87"/>
  <sheetViews>
    <sheetView showGridLines="0" zoomScaleNormal="100" zoomScaleSheetLayoutView="85" workbookViewId="0">
      <pane ySplit="1" topLeftCell="A12" activePane="bottomLeft" state="frozen"/>
      <selection activeCell="E204" sqref="E204"/>
      <selection pane="bottomLeft" activeCell="B38" sqref="B38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272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IF('B -Identificação da contratação'!B9="","",'B -Identificação da contratação'!B9)</f>
        <v>44 horas</v>
      </c>
      <c r="D12" s="9" t="s">
        <v>50</v>
      </c>
      <c r="E12" s="30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7" s="20" customFormat="1" ht="12.75" x14ac:dyDescent="0.2">
      <c r="C17" s="31"/>
      <c r="D17" s="31"/>
      <c r="E17" s="31"/>
    </row>
    <row r="18" spans="1:7" s="20" customFormat="1" ht="12.75" x14ac:dyDescent="0.2">
      <c r="A18" s="129" t="s">
        <v>254</v>
      </c>
      <c r="B18" s="129"/>
      <c r="C18" s="129"/>
      <c r="D18" s="129"/>
      <c r="E18" s="129"/>
    </row>
    <row r="19" spans="1:7" s="20" customFormat="1" ht="12.75" x14ac:dyDescent="0.2">
      <c r="A19" s="130"/>
      <c r="B19" s="33" t="str">
        <f>'Módulo 1 - Remuneração'!A18</f>
        <v>Módulo 1. COMPOSIÇÃO DA REMUNERAÇÃO</v>
      </c>
      <c r="C19" s="34"/>
      <c r="D19" s="117"/>
      <c r="E19" s="131">
        <f>'Módulo 1 - Remuneração'!E37</f>
        <v>1476.95</v>
      </c>
    </row>
    <row r="20" spans="1:7" s="20" customFormat="1" ht="12.75" x14ac:dyDescent="0.2">
      <c r="A20" s="130"/>
      <c r="B20" s="33" t="str">
        <f>'Módulo 2 - Benefícios'!A18</f>
        <v>Módulo 2. BENEFÍCIOS MENSAIS E DIÁRIOS</v>
      </c>
      <c r="C20" s="34"/>
      <c r="D20" s="34"/>
      <c r="E20" s="131">
        <f>'Módulo 2 - Benefícios'!E34</f>
        <v>572.62</v>
      </c>
    </row>
    <row r="21" spans="1:7" s="20" customFormat="1" ht="12.75" x14ac:dyDescent="0.2">
      <c r="A21" s="130"/>
      <c r="B21" s="33" t="str">
        <f>'Módulo 3 - Encargos'!A18</f>
        <v>Módulo 3. ENCARGOS SOCIAIS E TRABALHISTAS</v>
      </c>
      <c r="C21" s="34"/>
      <c r="D21" s="117"/>
      <c r="E21" s="131">
        <f>'Módulo 3 - Encargos'!E94</f>
        <v>1074.1099999999999</v>
      </c>
    </row>
    <row r="22" spans="1:7" s="20" customFormat="1" ht="12.75" x14ac:dyDescent="0.2">
      <c r="A22" s="130"/>
      <c r="B22" s="33" t="str">
        <f>'Módulo 4 - D.I. e Lucro'!A25</f>
        <v>Módulo 4. DESPESAS INDIRETAS E LUCRO</v>
      </c>
      <c r="C22" s="34"/>
      <c r="D22" s="117"/>
      <c r="E22" s="131">
        <f>'Módulo 4 - D.I. e Lucro'!E30</f>
        <v>307.36</v>
      </c>
    </row>
    <row r="23" spans="1:7" s="20" customFormat="1" ht="12.75" x14ac:dyDescent="0.2">
      <c r="A23" s="130"/>
      <c r="B23" s="47" t="s">
        <v>273</v>
      </c>
      <c r="C23" s="132"/>
      <c r="D23" s="119"/>
      <c r="E23" s="133">
        <f>SUM(E19:E22)</f>
        <v>3431.04</v>
      </c>
    </row>
    <row r="24" spans="1:7" s="20" customFormat="1" ht="12.75" x14ac:dyDescent="0.2"/>
    <row r="25" spans="1:7" s="20" customFormat="1" ht="12.75" x14ac:dyDescent="0.2"/>
    <row r="26" spans="1:7" s="20" customFormat="1" ht="12.75" x14ac:dyDescent="0.2">
      <c r="A26" s="99" t="s">
        <v>274</v>
      </c>
      <c r="B26" s="32"/>
      <c r="C26" s="32"/>
      <c r="D26" s="32"/>
      <c r="E26" s="32"/>
    </row>
    <row r="27" spans="1:7" s="28" customFormat="1" ht="12.75" x14ac:dyDescent="0.2">
      <c r="A27" s="66"/>
      <c r="B27" s="66"/>
      <c r="C27" s="33" t="s">
        <v>52</v>
      </c>
      <c r="D27" s="35" t="s">
        <v>139</v>
      </c>
      <c r="E27" s="35" t="s">
        <v>53</v>
      </c>
    </row>
    <row r="28" spans="1:7" s="28" customFormat="1" ht="15.75" x14ac:dyDescent="0.25">
      <c r="A28" s="59" t="s">
        <v>275</v>
      </c>
      <c r="B28" s="134" t="s">
        <v>276</v>
      </c>
      <c r="C28" s="135"/>
      <c r="D28" s="272">
        <v>0.05</v>
      </c>
      <c r="E28" s="270">
        <f>ROUNDUP(D28*($E$23/(1-$D$40)),2)</f>
        <v>200.07</v>
      </c>
    </row>
    <row r="29" spans="1:7" s="20" customFormat="1" ht="15.75" x14ac:dyDescent="0.25">
      <c r="A29" s="33" t="s">
        <v>277</v>
      </c>
      <c r="B29" s="138" t="s">
        <v>278</v>
      </c>
      <c r="C29" s="135"/>
      <c r="D29" s="272">
        <v>7.5999999999999998E-2</v>
      </c>
      <c r="E29" s="270">
        <f>ROUNDUP(D29*($E$23/(1-$D$40)),2)</f>
        <v>304.10000000000002</v>
      </c>
      <c r="G29" s="28"/>
    </row>
    <row r="30" spans="1:7" s="20" customFormat="1" ht="15.75" x14ac:dyDescent="0.25">
      <c r="A30" s="33" t="s">
        <v>279</v>
      </c>
      <c r="B30" s="138" t="s">
        <v>280</v>
      </c>
      <c r="C30" s="135"/>
      <c r="D30" s="272">
        <v>1.6500000000000001E-2</v>
      </c>
      <c r="E30" s="270">
        <f>ROUNDUP(D30*($E$23/(1-$D$40)),2)</f>
        <v>66.03</v>
      </c>
      <c r="G30" s="28"/>
    </row>
    <row r="31" spans="1:7" s="20" customFormat="1" ht="15.75" x14ac:dyDescent="0.25">
      <c r="A31" s="33" t="s">
        <v>281</v>
      </c>
      <c r="B31" s="33" t="s">
        <v>72</v>
      </c>
      <c r="C31" s="42" t="s">
        <v>282</v>
      </c>
      <c r="D31" s="366">
        <f>SUM(D32:D39)</f>
        <v>0</v>
      </c>
      <c r="E31" s="270">
        <f>SUM(E32:E39)</f>
        <v>0</v>
      </c>
      <c r="G31" s="140"/>
    </row>
    <row r="32" spans="1:7" s="20" customFormat="1" ht="15.75" x14ac:dyDescent="0.25">
      <c r="A32" s="44" t="s">
        <v>283</v>
      </c>
      <c r="B32" s="141"/>
      <c r="C32" s="135"/>
      <c r="D32" s="272"/>
      <c r="E32" s="270">
        <f t="shared" ref="E32:E39" si="0">ROUNDUP(D32*($E$23/(1-$D$40)),2)</f>
        <v>0</v>
      </c>
      <c r="G32" s="28"/>
    </row>
    <row r="33" spans="1:7" s="20" customFormat="1" ht="15.75" x14ac:dyDescent="0.25">
      <c r="A33" s="44" t="s">
        <v>284</v>
      </c>
      <c r="B33" s="141"/>
      <c r="C33" s="135"/>
      <c r="D33" s="272"/>
      <c r="E33" s="270">
        <f t="shared" si="0"/>
        <v>0</v>
      </c>
      <c r="G33" s="28"/>
    </row>
    <row r="34" spans="1:7" s="20" customFormat="1" ht="15.75" x14ac:dyDescent="0.25">
      <c r="A34" s="44" t="s">
        <v>285</v>
      </c>
      <c r="B34" s="141"/>
      <c r="C34" s="135"/>
      <c r="D34" s="272"/>
      <c r="E34" s="270">
        <f t="shared" si="0"/>
        <v>0</v>
      </c>
      <c r="G34" s="28"/>
    </row>
    <row r="35" spans="1:7" s="20" customFormat="1" ht="15.75" x14ac:dyDescent="0.25">
      <c r="A35" s="44" t="s">
        <v>286</v>
      </c>
      <c r="B35" s="141"/>
      <c r="C35" s="135"/>
      <c r="D35" s="272"/>
      <c r="E35" s="270">
        <f t="shared" si="0"/>
        <v>0</v>
      </c>
      <c r="G35" s="28"/>
    </row>
    <row r="36" spans="1:7" s="20" customFormat="1" ht="15.75" x14ac:dyDescent="0.25">
      <c r="A36" s="44" t="s">
        <v>287</v>
      </c>
      <c r="B36" s="141"/>
      <c r="C36" s="135"/>
      <c r="D36" s="272"/>
      <c r="E36" s="270">
        <f t="shared" si="0"/>
        <v>0</v>
      </c>
      <c r="G36" s="28"/>
    </row>
    <row r="37" spans="1:7" s="20" customFormat="1" ht="15.75" x14ac:dyDescent="0.25">
      <c r="A37" s="44" t="s">
        <v>288</v>
      </c>
      <c r="B37" s="141"/>
      <c r="C37" s="135"/>
      <c r="D37" s="272"/>
      <c r="E37" s="270">
        <f t="shared" si="0"/>
        <v>0</v>
      </c>
      <c r="G37" s="28"/>
    </row>
    <row r="38" spans="1:7" s="20" customFormat="1" ht="15.75" x14ac:dyDescent="0.25">
      <c r="A38" s="44" t="s">
        <v>289</v>
      </c>
      <c r="B38" s="141"/>
      <c r="C38" s="135"/>
      <c r="D38" s="272"/>
      <c r="E38" s="270">
        <f t="shared" si="0"/>
        <v>0</v>
      </c>
      <c r="G38" s="28"/>
    </row>
    <row r="39" spans="1:7" s="20" customFormat="1" ht="15.75" x14ac:dyDescent="0.25">
      <c r="A39" s="44" t="s">
        <v>290</v>
      </c>
      <c r="B39" s="141"/>
      <c r="C39" s="135"/>
      <c r="D39" s="272"/>
      <c r="E39" s="270">
        <f t="shared" si="0"/>
        <v>0</v>
      </c>
      <c r="G39" s="28"/>
    </row>
    <row r="40" spans="1:7" s="20" customFormat="1" ht="12.75" x14ac:dyDescent="0.2">
      <c r="A40" s="34"/>
      <c r="B40" s="143" t="s">
        <v>291</v>
      </c>
      <c r="C40" s="34"/>
      <c r="D40" s="271">
        <f>SUM(D28:D31)</f>
        <v>0.14249999999999999</v>
      </c>
      <c r="E40" s="273">
        <f>SUM(E28:E31)</f>
        <v>570.20000000000005</v>
      </c>
      <c r="G40" s="140"/>
    </row>
    <row r="41" spans="1:7" s="20" customFormat="1" ht="12.75" x14ac:dyDescent="0.2"/>
    <row r="42" spans="1:7" s="20" customFormat="1" ht="12.75" x14ac:dyDescent="0.2">
      <c r="A42" s="20" t="s">
        <v>133</v>
      </c>
    </row>
    <row r="43" spans="1:7" s="20" customFormat="1" ht="12.75" x14ac:dyDescent="0.2">
      <c r="A43" s="396" t="s">
        <v>292</v>
      </c>
      <c r="B43" s="396"/>
      <c r="C43" s="396"/>
      <c r="D43" s="396"/>
      <c r="E43" s="396"/>
    </row>
    <row r="44" spans="1:7" s="20" customFormat="1" ht="30" customHeight="1" x14ac:dyDescent="0.2">
      <c r="A44" s="395" t="s">
        <v>293</v>
      </c>
      <c r="B44" s="395"/>
      <c r="C44" s="395"/>
      <c r="D44" s="395"/>
      <c r="E44" s="395"/>
    </row>
    <row r="45" spans="1:7" s="20" customFormat="1" ht="12.75" x14ac:dyDescent="0.2"/>
    <row r="46" spans="1:7" s="20" customFormat="1" ht="12.75" x14ac:dyDescent="0.2"/>
    <row r="47" spans="1:7" s="20" customFormat="1" ht="12.75" x14ac:dyDescent="0.2"/>
    <row r="48" spans="1:7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  <row r="66" s="20" customFormat="1" ht="12.75" x14ac:dyDescent="0.2"/>
    <row r="67" s="20" customFormat="1" ht="12.75" x14ac:dyDescent="0.2"/>
    <row r="68" s="20" customFormat="1" ht="12.75" x14ac:dyDescent="0.2"/>
    <row r="69" s="20" customFormat="1" ht="12.75" x14ac:dyDescent="0.2"/>
    <row r="70" s="20" customFormat="1" ht="12.75" x14ac:dyDescent="0.2"/>
    <row r="71" s="20" customFormat="1" ht="12.75" x14ac:dyDescent="0.2"/>
    <row r="72" s="20" customFormat="1" ht="12.75" x14ac:dyDescent="0.2"/>
    <row r="73" s="20" customFormat="1" ht="12.75" x14ac:dyDescent="0.2"/>
    <row r="74" s="20" customFormat="1" ht="12.75" x14ac:dyDescent="0.2"/>
    <row r="75" s="20" customFormat="1" ht="12.75" x14ac:dyDescent="0.2"/>
    <row r="76" s="20" customFormat="1" ht="12.75" x14ac:dyDescent="0.2"/>
    <row r="77" s="20" customFormat="1" ht="12.75" x14ac:dyDescent="0.2"/>
    <row r="78" s="20" customFormat="1" ht="12.75" x14ac:dyDescent="0.2"/>
    <row r="79" s="20" customFormat="1" ht="12.75" x14ac:dyDescent="0.2"/>
    <row r="80" s="20" customFormat="1" ht="12.75" x14ac:dyDescent="0.2"/>
    <row r="81" s="20" customFormat="1" ht="12.75" x14ac:dyDescent="0.2"/>
    <row r="82" s="20" customFormat="1" ht="12.75" x14ac:dyDescent="0.2"/>
    <row r="83" s="20" customFormat="1" ht="12.75" x14ac:dyDescent="0.2"/>
    <row r="84" s="20" customFormat="1" ht="12.75" x14ac:dyDescent="0.2"/>
    <row r="85" s="20" customFormat="1" ht="12.75" x14ac:dyDescent="0.2"/>
    <row r="86" s="20" customFormat="1" ht="12.75" x14ac:dyDescent="0.2"/>
    <row r="87" s="20" customFormat="1" ht="12.75" x14ac:dyDescent="0.2"/>
  </sheetData>
  <sheetProtection password="876C" sheet="1" objects="1" scenarios="1" selectLockedCells="1"/>
  <mergeCells count="13">
    <mergeCell ref="A44:E44"/>
    <mergeCell ref="C11:E11"/>
    <mergeCell ref="C13:E13"/>
    <mergeCell ref="C14:E14"/>
    <mergeCell ref="C15:E15"/>
    <mergeCell ref="C16:E16"/>
    <mergeCell ref="A43:E43"/>
    <mergeCell ref="C10:E10"/>
    <mergeCell ref="C3:E3"/>
    <mergeCell ref="C4:E4"/>
    <mergeCell ref="C5:E5"/>
    <mergeCell ref="C7:E7"/>
    <mergeCell ref="C8:E8"/>
  </mergeCells>
  <pageMargins left="1.1811023622047245" right="0.78740157480314965" top="1.1811023622047245" bottom="0.78740157480314965" header="0.31496062992125984" footer="0.31496062992125984"/>
  <pageSetup paperSize="9" scale="71" fitToHeight="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O43"/>
  <sheetViews>
    <sheetView showGridLines="0" topLeftCell="A10" zoomScale="90" zoomScaleNormal="90" zoomScaleSheetLayoutView="70" workbookViewId="0">
      <selection activeCell="E22" sqref="E22"/>
    </sheetView>
  </sheetViews>
  <sheetFormatPr defaultRowHeight="12.75" x14ac:dyDescent="0.2"/>
  <cols>
    <col min="1" max="1" width="9.140625" style="20"/>
    <col min="2" max="2" width="52.85546875" style="20" customWidth="1"/>
    <col min="3" max="3" width="22" style="20" customWidth="1"/>
    <col min="4" max="4" width="56.85546875" style="20" customWidth="1"/>
    <col min="5" max="5" width="29.7109375" style="20" customWidth="1"/>
    <col min="6" max="6" width="26" style="20" customWidth="1"/>
    <col min="7" max="7" width="23.5703125" style="20" bestFit="1" customWidth="1"/>
    <col min="8" max="257" width="9.140625" style="20"/>
    <col min="258" max="258" width="52.85546875" style="20" customWidth="1"/>
    <col min="259" max="259" width="22" style="20" customWidth="1"/>
    <col min="260" max="260" width="56.85546875" style="20" customWidth="1"/>
    <col min="261" max="261" width="29.7109375" style="20" customWidth="1"/>
    <col min="262" max="262" width="26" style="20" customWidth="1"/>
    <col min="263" max="263" width="23.5703125" style="20" bestFit="1" customWidth="1"/>
    <col min="264" max="513" width="9.140625" style="20"/>
    <col min="514" max="514" width="52.85546875" style="20" customWidth="1"/>
    <col min="515" max="515" width="22" style="20" customWidth="1"/>
    <col min="516" max="516" width="56.85546875" style="20" customWidth="1"/>
    <col min="517" max="517" width="29.7109375" style="20" customWidth="1"/>
    <col min="518" max="518" width="26" style="20" customWidth="1"/>
    <col min="519" max="519" width="23.5703125" style="20" bestFit="1" customWidth="1"/>
    <col min="520" max="769" width="9.140625" style="20"/>
    <col min="770" max="770" width="52.85546875" style="20" customWidth="1"/>
    <col min="771" max="771" width="22" style="20" customWidth="1"/>
    <col min="772" max="772" width="56.85546875" style="20" customWidth="1"/>
    <col min="773" max="773" width="29.7109375" style="20" customWidth="1"/>
    <col min="774" max="774" width="26" style="20" customWidth="1"/>
    <col min="775" max="775" width="23.5703125" style="20" bestFit="1" customWidth="1"/>
    <col min="776" max="1025" width="9.140625" style="20"/>
    <col min="1026" max="1026" width="52.85546875" style="20" customWidth="1"/>
    <col min="1027" max="1027" width="22" style="20" customWidth="1"/>
    <col min="1028" max="1028" width="56.85546875" style="20" customWidth="1"/>
    <col min="1029" max="1029" width="29.7109375" style="20" customWidth="1"/>
    <col min="1030" max="1030" width="26" style="20" customWidth="1"/>
    <col min="1031" max="1031" width="23.5703125" style="20" bestFit="1" customWidth="1"/>
    <col min="1032" max="1281" width="9.140625" style="20"/>
    <col min="1282" max="1282" width="52.85546875" style="20" customWidth="1"/>
    <col min="1283" max="1283" width="22" style="20" customWidth="1"/>
    <col min="1284" max="1284" width="56.85546875" style="20" customWidth="1"/>
    <col min="1285" max="1285" width="29.7109375" style="20" customWidth="1"/>
    <col min="1286" max="1286" width="26" style="20" customWidth="1"/>
    <col min="1287" max="1287" width="23.5703125" style="20" bestFit="1" customWidth="1"/>
    <col min="1288" max="1537" width="9.140625" style="20"/>
    <col min="1538" max="1538" width="52.85546875" style="20" customWidth="1"/>
    <col min="1539" max="1539" width="22" style="20" customWidth="1"/>
    <col min="1540" max="1540" width="56.85546875" style="20" customWidth="1"/>
    <col min="1541" max="1541" width="29.7109375" style="20" customWidth="1"/>
    <col min="1542" max="1542" width="26" style="20" customWidth="1"/>
    <col min="1543" max="1543" width="23.5703125" style="20" bestFit="1" customWidth="1"/>
    <col min="1544" max="1793" width="9.140625" style="20"/>
    <col min="1794" max="1794" width="52.85546875" style="20" customWidth="1"/>
    <col min="1795" max="1795" width="22" style="20" customWidth="1"/>
    <col min="1796" max="1796" width="56.85546875" style="20" customWidth="1"/>
    <col min="1797" max="1797" width="29.7109375" style="20" customWidth="1"/>
    <col min="1798" max="1798" width="26" style="20" customWidth="1"/>
    <col min="1799" max="1799" width="23.5703125" style="20" bestFit="1" customWidth="1"/>
    <col min="1800" max="2049" width="9.140625" style="20"/>
    <col min="2050" max="2050" width="52.85546875" style="20" customWidth="1"/>
    <col min="2051" max="2051" width="22" style="20" customWidth="1"/>
    <col min="2052" max="2052" width="56.85546875" style="20" customWidth="1"/>
    <col min="2053" max="2053" width="29.7109375" style="20" customWidth="1"/>
    <col min="2054" max="2054" width="26" style="20" customWidth="1"/>
    <col min="2055" max="2055" width="23.5703125" style="20" bestFit="1" customWidth="1"/>
    <col min="2056" max="2305" width="9.140625" style="20"/>
    <col min="2306" max="2306" width="52.85546875" style="20" customWidth="1"/>
    <col min="2307" max="2307" width="22" style="20" customWidth="1"/>
    <col min="2308" max="2308" width="56.85546875" style="20" customWidth="1"/>
    <col min="2309" max="2309" width="29.7109375" style="20" customWidth="1"/>
    <col min="2310" max="2310" width="26" style="20" customWidth="1"/>
    <col min="2311" max="2311" width="23.5703125" style="20" bestFit="1" customWidth="1"/>
    <col min="2312" max="2561" width="9.140625" style="20"/>
    <col min="2562" max="2562" width="52.85546875" style="20" customWidth="1"/>
    <col min="2563" max="2563" width="22" style="20" customWidth="1"/>
    <col min="2564" max="2564" width="56.85546875" style="20" customWidth="1"/>
    <col min="2565" max="2565" width="29.7109375" style="20" customWidth="1"/>
    <col min="2566" max="2566" width="26" style="20" customWidth="1"/>
    <col min="2567" max="2567" width="23.5703125" style="20" bestFit="1" customWidth="1"/>
    <col min="2568" max="2817" width="9.140625" style="20"/>
    <col min="2818" max="2818" width="52.85546875" style="20" customWidth="1"/>
    <col min="2819" max="2819" width="22" style="20" customWidth="1"/>
    <col min="2820" max="2820" width="56.85546875" style="20" customWidth="1"/>
    <col min="2821" max="2821" width="29.7109375" style="20" customWidth="1"/>
    <col min="2822" max="2822" width="26" style="20" customWidth="1"/>
    <col min="2823" max="2823" width="23.5703125" style="20" bestFit="1" customWidth="1"/>
    <col min="2824" max="3073" width="9.140625" style="20"/>
    <col min="3074" max="3074" width="52.85546875" style="20" customWidth="1"/>
    <col min="3075" max="3075" width="22" style="20" customWidth="1"/>
    <col min="3076" max="3076" width="56.85546875" style="20" customWidth="1"/>
    <col min="3077" max="3077" width="29.7109375" style="20" customWidth="1"/>
    <col min="3078" max="3078" width="26" style="20" customWidth="1"/>
    <col min="3079" max="3079" width="23.5703125" style="20" bestFit="1" customWidth="1"/>
    <col min="3080" max="3329" width="9.140625" style="20"/>
    <col min="3330" max="3330" width="52.85546875" style="20" customWidth="1"/>
    <col min="3331" max="3331" width="22" style="20" customWidth="1"/>
    <col min="3332" max="3332" width="56.85546875" style="20" customWidth="1"/>
    <col min="3333" max="3333" width="29.7109375" style="20" customWidth="1"/>
    <col min="3334" max="3334" width="26" style="20" customWidth="1"/>
    <col min="3335" max="3335" width="23.5703125" style="20" bestFit="1" customWidth="1"/>
    <col min="3336" max="3585" width="9.140625" style="20"/>
    <col min="3586" max="3586" width="52.85546875" style="20" customWidth="1"/>
    <col min="3587" max="3587" width="22" style="20" customWidth="1"/>
    <col min="3588" max="3588" width="56.85546875" style="20" customWidth="1"/>
    <col min="3589" max="3589" width="29.7109375" style="20" customWidth="1"/>
    <col min="3590" max="3590" width="26" style="20" customWidth="1"/>
    <col min="3591" max="3591" width="23.5703125" style="20" bestFit="1" customWidth="1"/>
    <col min="3592" max="3841" width="9.140625" style="20"/>
    <col min="3842" max="3842" width="52.85546875" style="20" customWidth="1"/>
    <col min="3843" max="3843" width="22" style="20" customWidth="1"/>
    <col min="3844" max="3844" width="56.85546875" style="20" customWidth="1"/>
    <col min="3845" max="3845" width="29.7109375" style="20" customWidth="1"/>
    <col min="3846" max="3846" width="26" style="20" customWidth="1"/>
    <col min="3847" max="3847" width="23.5703125" style="20" bestFit="1" customWidth="1"/>
    <col min="3848" max="4097" width="9.140625" style="20"/>
    <col min="4098" max="4098" width="52.85546875" style="20" customWidth="1"/>
    <col min="4099" max="4099" width="22" style="20" customWidth="1"/>
    <col min="4100" max="4100" width="56.85546875" style="20" customWidth="1"/>
    <col min="4101" max="4101" width="29.7109375" style="20" customWidth="1"/>
    <col min="4102" max="4102" width="26" style="20" customWidth="1"/>
    <col min="4103" max="4103" width="23.5703125" style="20" bestFit="1" customWidth="1"/>
    <col min="4104" max="4353" width="9.140625" style="20"/>
    <col min="4354" max="4354" width="52.85546875" style="20" customWidth="1"/>
    <col min="4355" max="4355" width="22" style="20" customWidth="1"/>
    <col min="4356" max="4356" width="56.85546875" style="20" customWidth="1"/>
    <col min="4357" max="4357" width="29.7109375" style="20" customWidth="1"/>
    <col min="4358" max="4358" width="26" style="20" customWidth="1"/>
    <col min="4359" max="4359" width="23.5703125" style="20" bestFit="1" customWidth="1"/>
    <col min="4360" max="4609" width="9.140625" style="20"/>
    <col min="4610" max="4610" width="52.85546875" style="20" customWidth="1"/>
    <col min="4611" max="4611" width="22" style="20" customWidth="1"/>
    <col min="4612" max="4612" width="56.85546875" style="20" customWidth="1"/>
    <col min="4613" max="4613" width="29.7109375" style="20" customWidth="1"/>
    <col min="4614" max="4614" width="26" style="20" customWidth="1"/>
    <col min="4615" max="4615" width="23.5703125" style="20" bestFit="1" customWidth="1"/>
    <col min="4616" max="4865" width="9.140625" style="20"/>
    <col min="4866" max="4866" width="52.85546875" style="20" customWidth="1"/>
    <col min="4867" max="4867" width="22" style="20" customWidth="1"/>
    <col min="4868" max="4868" width="56.85546875" style="20" customWidth="1"/>
    <col min="4869" max="4869" width="29.7109375" style="20" customWidth="1"/>
    <col min="4870" max="4870" width="26" style="20" customWidth="1"/>
    <col min="4871" max="4871" width="23.5703125" style="20" bestFit="1" customWidth="1"/>
    <col min="4872" max="5121" width="9.140625" style="20"/>
    <col min="5122" max="5122" width="52.85546875" style="20" customWidth="1"/>
    <col min="5123" max="5123" width="22" style="20" customWidth="1"/>
    <col min="5124" max="5124" width="56.85546875" style="20" customWidth="1"/>
    <col min="5125" max="5125" width="29.7109375" style="20" customWidth="1"/>
    <col min="5126" max="5126" width="26" style="20" customWidth="1"/>
    <col min="5127" max="5127" width="23.5703125" style="20" bestFit="1" customWidth="1"/>
    <col min="5128" max="5377" width="9.140625" style="20"/>
    <col min="5378" max="5378" width="52.85546875" style="20" customWidth="1"/>
    <col min="5379" max="5379" width="22" style="20" customWidth="1"/>
    <col min="5380" max="5380" width="56.85546875" style="20" customWidth="1"/>
    <col min="5381" max="5381" width="29.7109375" style="20" customWidth="1"/>
    <col min="5382" max="5382" width="26" style="20" customWidth="1"/>
    <col min="5383" max="5383" width="23.5703125" style="20" bestFit="1" customWidth="1"/>
    <col min="5384" max="5633" width="9.140625" style="20"/>
    <col min="5634" max="5634" width="52.85546875" style="20" customWidth="1"/>
    <col min="5635" max="5635" width="22" style="20" customWidth="1"/>
    <col min="5636" max="5636" width="56.85546875" style="20" customWidth="1"/>
    <col min="5637" max="5637" width="29.7109375" style="20" customWidth="1"/>
    <col min="5638" max="5638" width="26" style="20" customWidth="1"/>
    <col min="5639" max="5639" width="23.5703125" style="20" bestFit="1" customWidth="1"/>
    <col min="5640" max="5889" width="9.140625" style="20"/>
    <col min="5890" max="5890" width="52.85546875" style="20" customWidth="1"/>
    <col min="5891" max="5891" width="22" style="20" customWidth="1"/>
    <col min="5892" max="5892" width="56.85546875" style="20" customWidth="1"/>
    <col min="5893" max="5893" width="29.7109375" style="20" customWidth="1"/>
    <col min="5894" max="5894" width="26" style="20" customWidth="1"/>
    <col min="5895" max="5895" width="23.5703125" style="20" bestFit="1" customWidth="1"/>
    <col min="5896" max="6145" width="9.140625" style="20"/>
    <col min="6146" max="6146" width="52.85546875" style="20" customWidth="1"/>
    <col min="6147" max="6147" width="22" style="20" customWidth="1"/>
    <col min="6148" max="6148" width="56.85546875" style="20" customWidth="1"/>
    <col min="6149" max="6149" width="29.7109375" style="20" customWidth="1"/>
    <col min="6150" max="6150" width="26" style="20" customWidth="1"/>
    <col min="6151" max="6151" width="23.5703125" style="20" bestFit="1" customWidth="1"/>
    <col min="6152" max="6401" width="9.140625" style="20"/>
    <col min="6402" max="6402" width="52.85546875" style="20" customWidth="1"/>
    <col min="6403" max="6403" width="22" style="20" customWidth="1"/>
    <col min="6404" max="6404" width="56.85546875" style="20" customWidth="1"/>
    <col min="6405" max="6405" width="29.7109375" style="20" customWidth="1"/>
    <col min="6406" max="6406" width="26" style="20" customWidth="1"/>
    <col min="6407" max="6407" width="23.5703125" style="20" bestFit="1" customWidth="1"/>
    <col min="6408" max="6657" width="9.140625" style="20"/>
    <col min="6658" max="6658" width="52.85546875" style="20" customWidth="1"/>
    <col min="6659" max="6659" width="22" style="20" customWidth="1"/>
    <col min="6660" max="6660" width="56.85546875" style="20" customWidth="1"/>
    <col min="6661" max="6661" width="29.7109375" style="20" customWidth="1"/>
    <col min="6662" max="6662" width="26" style="20" customWidth="1"/>
    <col min="6663" max="6663" width="23.5703125" style="20" bestFit="1" customWidth="1"/>
    <col min="6664" max="6913" width="9.140625" style="20"/>
    <col min="6914" max="6914" width="52.85546875" style="20" customWidth="1"/>
    <col min="6915" max="6915" width="22" style="20" customWidth="1"/>
    <col min="6916" max="6916" width="56.85546875" style="20" customWidth="1"/>
    <col min="6917" max="6917" width="29.7109375" style="20" customWidth="1"/>
    <col min="6918" max="6918" width="26" style="20" customWidth="1"/>
    <col min="6919" max="6919" width="23.5703125" style="20" bestFit="1" customWidth="1"/>
    <col min="6920" max="7169" width="9.140625" style="20"/>
    <col min="7170" max="7170" width="52.85546875" style="20" customWidth="1"/>
    <col min="7171" max="7171" width="22" style="20" customWidth="1"/>
    <col min="7172" max="7172" width="56.85546875" style="20" customWidth="1"/>
    <col min="7173" max="7173" width="29.7109375" style="20" customWidth="1"/>
    <col min="7174" max="7174" width="26" style="20" customWidth="1"/>
    <col min="7175" max="7175" width="23.5703125" style="20" bestFit="1" customWidth="1"/>
    <col min="7176" max="7425" width="9.140625" style="20"/>
    <col min="7426" max="7426" width="52.85546875" style="20" customWidth="1"/>
    <col min="7427" max="7427" width="22" style="20" customWidth="1"/>
    <col min="7428" max="7428" width="56.85546875" style="20" customWidth="1"/>
    <col min="7429" max="7429" width="29.7109375" style="20" customWidth="1"/>
    <col min="7430" max="7430" width="26" style="20" customWidth="1"/>
    <col min="7431" max="7431" width="23.5703125" style="20" bestFit="1" customWidth="1"/>
    <col min="7432" max="7681" width="9.140625" style="20"/>
    <col min="7682" max="7682" width="52.85546875" style="20" customWidth="1"/>
    <col min="7683" max="7683" width="22" style="20" customWidth="1"/>
    <col min="7684" max="7684" width="56.85546875" style="20" customWidth="1"/>
    <col min="7685" max="7685" width="29.7109375" style="20" customWidth="1"/>
    <col min="7686" max="7686" width="26" style="20" customWidth="1"/>
    <col min="7687" max="7687" width="23.5703125" style="20" bestFit="1" customWidth="1"/>
    <col min="7688" max="7937" width="9.140625" style="20"/>
    <col min="7938" max="7938" width="52.85546875" style="20" customWidth="1"/>
    <col min="7939" max="7939" width="22" style="20" customWidth="1"/>
    <col min="7940" max="7940" width="56.85546875" style="20" customWidth="1"/>
    <col min="7941" max="7941" width="29.7109375" style="20" customWidth="1"/>
    <col min="7942" max="7942" width="26" style="20" customWidth="1"/>
    <col min="7943" max="7943" width="23.5703125" style="20" bestFit="1" customWidth="1"/>
    <col min="7944" max="8193" width="9.140625" style="20"/>
    <col min="8194" max="8194" width="52.85546875" style="20" customWidth="1"/>
    <col min="8195" max="8195" width="22" style="20" customWidth="1"/>
    <col min="8196" max="8196" width="56.85546875" style="20" customWidth="1"/>
    <col min="8197" max="8197" width="29.7109375" style="20" customWidth="1"/>
    <col min="8198" max="8198" width="26" style="20" customWidth="1"/>
    <col min="8199" max="8199" width="23.5703125" style="20" bestFit="1" customWidth="1"/>
    <col min="8200" max="8449" width="9.140625" style="20"/>
    <col min="8450" max="8450" width="52.85546875" style="20" customWidth="1"/>
    <col min="8451" max="8451" width="22" style="20" customWidth="1"/>
    <col min="8452" max="8452" width="56.85546875" style="20" customWidth="1"/>
    <col min="8453" max="8453" width="29.7109375" style="20" customWidth="1"/>
    <col min="8454" max="8454" width="26" style="20" customWidth="1"/>
    <col min="8455" max="8455" width="23.5703125" style="20" bestFit="1" customWidth="1"/>
    <col min="8456" max="8705" width="9.140625" style="20"/>
    <col min="8706" max="8706" width="52.85546875" style="20" customWidth="1"/>
    <col min="8707" max="8707" width="22" style="20" customWidth="1"/>
    <col min="8708" max="8708" width="56.85546875" style="20" customWidth="1"/>
    <col min="8709" max="8709" width="29.7109375" style="20" customWidth="1"/>
    <col min="8710" max="8710" width="26" style="20" customWidth="1"/>
    <col min="8711" max="8711" width="23.5703125" style="20" bestFit="1" customWidth="1"/>
    <col min="8712" max="8961" width="9.140625" style="20"/>
    <col min="8962" max="8962" width="52.85546875" style="20" customWidth="1"/>
    <col min="8963" max="8963" width="22" style="20" customWidth="1"/>
    <col min="8964" max="8964" width="56.85546875" style="20" customWidth="1"/>
    <col min="8965" max="8965" width="29.7109375" style="20" customWidth="1"/>
    <col min="8966" max="8966" width="26" style="20" customWidth="1"/>
    <col min="8967" max="8967" width="23.5703125" style="20" bestFit="1" customWidth="1"/>
    <col min="8968" max="9217" width="9.140625" style="20"/>
    <col min="9218" max="9218" width="52.85546875" style="20" customWidth="1"/>
    <col min="9219" max="9219" width="22" style="20" customWidth="1"/>
    <col min="9220" max="9220" width="56.85546875" style="20" customWidth="1"/>
    <col min="9221" max="9221" width="29.7109375" style="20" customWidth="1"/>
    <col min="9222" max="9222" width="26" style="20" customWidth="1"/>
    <col min="9223" max="9223" width="23.5703125" style="20" bestFit="1" customWidth="1"/>
    <col min="9224" max="9473" width="9.140625" style="20"/>
    <col min="9474" max="9474" width="52.85546875" style="20" customWidth="1"/>
    <col min="9475" max="9475" width="22" style="20" customWidth="1"/>
    <col min="9476" max="9476" width="56.85546875" style="20" customWidth="1"/>
    <col min="9477" max="9477" width="29.7109375" style="20" customWidth="1"/>
    <col min="9478" max="9478" width="26" style="20" customWidth="1"/>
    <col min="9479" max="9479" width="23.5703125" style="20" bestFit="1" customWidth="1"/>
    <col min="9480" max="9729" width="9.140625" style="20"/>
    <col min="9730" max="9730" width="52.85546875" style="20" customWidth="1"/>
    <col min="9731" max="9731" width="22" style="20" customWidth="1"/>
    <col min="9732" max="9732" width="56.85546875" style="20" customWidth="1"/>
    <col min="9733" max="9733" width="29.7109375" style="20" customWidth="1"/>
    <col min="9734" max="9734" width="26" style="20" customWidth="1"/>
    <col min="9735" max="9735" width="23.5703125" style="20" bestFit="1" customWidth="1"/>
    <col min="9736" max="9985" width="9.140625" style="20"/>
    <col min="9986" max="9986" width="52.85546875" style="20" customWidth="1"/>
    <col min="9987" max="9987" width="22" style="20" customWidth="1"/>
    <col min="9988" max="9988" width="56.85546875" style="20" customWidth="1"/>
    <col min="9989" max="9989" width="29.7109375" style="20" customWidth="1"/>
    <col min="9990" max="9990" width="26" style="20" customWidth="1"/>
    <col min="9991" max="9991" width="23.5703125" style="20" bestFit="1" customWidth="1"/>
    <col min="9992" max="10241" width="9.140625" style="20"/>
    <col min="10242" max="10242" width="52.85546875" style="20" customWidth="1"/>
    <col min="10243" max="10243" width="22" style="20" customWidth="1"/>
    <col min="10244" max="10244" width="56.85546875" style="20" customWidth="1"/>
    <col min="10245" max="10245" width="29.7109375" style="20" customWidth="1"/>
    <col min="10246" max="10246" width="26" style="20" customWidth="1"/>
    <col min="10247" max="10247" width="23.5703125" style="20" bestFit="1" customWidth="1"/>
    <col min="10248" max="10497" width="9.140625" style="20"/>
    <col min="10498" max="10498" width="52.85546875" style="20" customWidth="1"/>
    <col min="10499" max="10499" width="22" style="20" customWidth="1"/>
    <col min="10500" max="10500" width="56.85546875" style="20" customWidth="1"/>
    <col min="10501" max="10501" width="29.7109375" style="20" customWidth="1"/>
    <col min="10502" max="10502" width="26" style="20" customWidth="1"/>
    <col min="10503" max="10503" width="23.5703125" style="20" bestFit="1" customWidth="1"/>
    <col min="10504" max="10753" width="9.140625" style="20"/>
    <col min="10754" max="10754" width="52.85546875" style="20" customWidth="1"/>
    <col min="10755" max="10755" width="22" style="20" customWidth="1"/>
    <col min="10756" max="10756" width="56.85546875" style="20" customWidth="1"/>
    <col min="10757" max="10757" width="29.7109375" style="20" customWidth="1"/>
    <col min="10758" max="10758" width="26" style="20" customWidth="1"/>
    <col min="10759" max="10759" width="23.5703125" style="20" bestFit="1" customWidth="1"/>
    <col min="10760" max="11009" width="9.140625" style="20"/>
    <col min="11010" max="11010" width="52.85546875" style="20" customWidth="1"/>
    <col min="11011" max="11011" width="22" style="20" customWidth="1"/>
    <col min="11012" max="11012" width="56.85546875" style="20" customWidth="1"/>
    <col min="11013" max="11013" width="29.7109375" style="20" customWidth="1"/>
    <col min="11014" max="11014" width="26" style="20" customWidth="1"/>
    <col min="11015" max="11015" width="23.5703125" style="20" bestFit="1" customWidth="1"/>
    <col min="11016" max="11265" width="9.140625" style="20"/>
    <col min="11266" max="11266" width="52.85546875" style="20" customWidth="1"/>
    <col min="11267" max="11267" width="22" style="20" customWidth="1"/>
    <col min="11268" max="11268" width="56.85546875" style="20" customWidth="1"/>
    <col min="11269" max="11269" width="29.7109375" style="20" customWidth="1"/>
    <col min="11270" max="11270" width="26" style="20" customWidth="1"/>
    <col min="11271" max="11271" width="23.5703125" style="20" bestFit="1" customWidth="1"/>
    <col min="11272" max="11521" width="9.140625" style="20"/>
    <col min="11522" max="11522" width="52.85546875" style="20" customWidth="1"/>
    <col min="11523" max="11523" width="22" style="20" customWidth="1"/>
    <col min="11524" max="11524" width="56.85546875" style="20" customWidth="1"/>
    <col min="11525" max="11525" width="29.7109375" style="20" customWidth="1"/>
    <col min="11526" max="11526" width="26" style="20" customWidth="1"/>
    <col min="11527" max="11527" width="23.5703125" style="20" bestFit="1" customWidth="1"/>
    <col min="11528" max="11777" width="9.140625" style="20"/>
    <col min="11778" max="11778" width="52.85546875" style="20" customWidth="1"/>
    <col min="11779" max="11779" width="22" style="20" customWidth="1"/>
    <col min="11780" max="11780" width="56.85546875" style="20" customWidth="1"/>
    <col min="11781" max="11781" width="29.7109375" style="20" customWidth="1"/>
    <col min="11782" max="11782" width="26" style="20" customWidth="1"/>
    <col min="11783" max="11783" width="23.5703125" style="20" bestFit="1" customWidth="1"/>
    <col min="11784" max="12033" width="9.140625" style="20"/>
    <col min="12034" max="12034" width="52.85546875" style="20" customWidth="1"/>
    <col min="12035" max="12035" width="22" style="20" customWidth="1"/>
    <col min="12036" max="12036" width="56.85546875" style="20" customWidth="1"/>
    <col min="12037" max="12037" width="29.7109375" style="20" customWidth="1"/>
    <col min="12038" max="12038" width="26" style="20" customWidth="1"/>
    <col min="12039" max="12039" width="23.5703125" style="20" bestFit="1" customWidth="1"/>
    <col min="12040" max="12289" width="9.140625" style="20"/>
    <col min="12290" max="12290" width="52.85546875" style="20" customWidth="1"/>
    <col min="12291" max="12291" width="22" style="20" customWidth="1"/>
    <col min="12292" max="12292" width="56.85546875" style="20" customWidth="1"/>
    <col min="12293" max="12293" width="29.7109375" style="20" customWidth="1"/>
    <col min="12294" max="12294" width="26" style="20" customWidth="1"/>
    <col min="12295" max="12295" width="23.5703125" style="20" bestFit="1" customWidth="1"/>
    <col min="12296" max="12545" width="9.140625" style="20"/>
    <col min="12546" max="12546" width="52.85546875" style="20" customWidth="1"/>
    <col min="12547" max="12547" width="22" style="20" customWidth="1"/>
    <col min="12548" max="12548" width="56.85546875" style="20" customWidth="1"/>
    <col min="12549" max="12549" width="29.7109375" style="20" customWidth="1"/>
    <col min="12550" max="12550" width="26" style="20" customWidth="1"/>
    <col min="12551" max="12551" width="23.5703125" style="20" bestFit="1" customWidth="1"/>
    <col min="12552" max="12801" width="9.140625" style="20"/>
    <col min="12802" max="12802" width="52.85546875" style="20" customWidth="1"/>
    <col min="12803" max="12803" width="22" style="20" customWidth="1"/>
    <col min="12804" max="12804" width="56.85546875" style="20" customWidth="1"/>
    <col min="12805" max="12805" width="29.7109375" style="20" customWidth="1"/>
    <col min="12806" max="12806" width="26" style="20" customWidth="1"/>
    <col min="12807" max="12807" width="23.5703125" style="20" bestFit="1" customWidth="1"/>
    <col min="12808" max="13057" width="9.140625" style="20"/>
    <col min="13058" max="13058" width="52.85546875" style="20" customWidth="1"/>
    <col min="13059" max="13059" width="22" style="20" customWidth="1"/>
    <col min="13060" max="13060" width="56.85546875" style="20" customWidth="1"/>
    <col min="13061" max="13061" width="29.7109375" style="20" customWidth="1"/>
    <col min="13062" max="13062" width="26" style="20" customWidth="1"/>
    <col min="13063" max="13063" width="23.5703125" style="20" bestFit="1" customWidth="1"/>
    <col min="13064" max="13313" width="9.140625" style="20"/>
    <col min="13314" max="13314" width="52.85546875" style="20" customWidth="1"/>
    <col min="13315" max="13315" width="22" style="20" customWidth="1"/>
    <col min="13316" max="13316" width="56.85546875" style="20" customWidth="1"/>
    <col min="13317" max="13317" width="29.7109375" style="20" customWidth="1"/>
    <col min="13318" max="13318" width="26" style="20" customWidth="1"/>
    <col min="13319" max="13319" width="23.5703125" style="20" bestFit="1" customWidth="1"/>
    <col min="13320" max="13569" width="9.140625" style="20"/>
    <col min="13570" max="13570" width="52.85546875" style="20" customWidth="1"/>
    <col min="13571" max="13571" width="22" style="20" customWidth="1"/>
    <col min="13572" max="13572" width="56.85546875" style="20" customWidth="1"/>
    <col min="13573" max="13573" width="29.7109375" style="20" customWidth="1"/>
    <col min="13574" max="13574" width="26" style="20" customWidth="1"/>
    <col min="13575" max="13575" width="23.5703125" style="20" bestFit="1" customWidth="1"/>
    <col min="13576" max="13825" width="9.140625" style="20"/>
    <col min="13826" max="13826" width="52.85546875" style="20" customWidth="1"/>
    <col min="13827" max="13827" width="22" style="20" customWidth="1"/>
    <col min="13828" max="13828" width="56.85546875" style="20" customWidth="1"/>
    <col min="13829" max="13829" width="29.7109375" style="20" customWidth="1"/>
    <col min="13830" max="13830" width="26" style="20" customWidth="1"/>
    <col min="13831" max="13831" width="23.5703125" style="20" bestFit="1" customWidth="1"/>
    <col min="13832" max="14081" width="9.140625" style="20"/>
    <col min="14082" max="14082" width="52.85546875" style="20" customWidth="1"/>
    <col min="14083" max="14083" width="22" style="20" customWidth="1"/>
    <col min="14084" max="14084" width="56.85546875" style="20" customWidth="1"/>
    <col min="14085" max="14085" width="29.7109375" style="20" customWidth="1"/>
    <col min="14086" max="14086" width="26" style="20" customWidth="1"/>
    <col min="14087" max="14087" width="23.5703125" style="20" bestFit="1" customWidth="1"/>
    <col min="14088" max="14337" width="9.140625" style="20"/>
    <col min="14338" max="14338" width="52.85546875" style="20" customWidth="1"/>
    <col min="14339" max="14339" width="22" style="20" customWidth="1"/>
    <col min="14340" max="14340" width="56.85546875" style="20" customWidth="1"/>
    <col min="14341" max="14341" width="29.7109375" style="20" customWidth="1"/>
    <col min="14342" max="14342" width="26" style="20" customWidth="1"/>
    <col min="14343" max="14343" width="23.5703125" style="20" bestFit="1" customWidth="1"/>
    <col min="14344" max="14593" width="9.140625" style="20"/>
    <col min="14594" max="14594" width="52.85546875" style="20" customWidth="1"/>
    <col min="14595" max="14595" width="22" style="20" customWidth="1"/>
    <col min="14596" max="14596" width="56.85546875" style="20" customWidth="1"/>
    <col min="14597" max="14597" width="29.7109375" style="20" customWidth="1"/>
    <col min="14598" max="14598" width="26" style="20" customWidth="1"/>
    <col min="14599" max="14599" width="23.5703125" style="20" bestFit="1" customWidth="1"/>
    <col min="14600" max="14849" width="9.140625" style="20"/>
    <col min="14850" max="14850" width="52.85546875" style="20" customWidth="1"/>
    <col min="14851" max="14851" width="22" style="20" customWidth="1"/>
    <col min="14852" max="14852" width="56.85546875" style="20" customWidth="1"/>
    <col min="14853" max="14853" width="29.7109375" style="20" customWidth="1"/>
    <col min="14854" max="14854" width="26" style="20" customWidth="1"/>
    <col min="14855" max="14855" width="23.5703125" style="20" bestFit="1" customWidth="1"/>
    <col min="14856" max="15105" width="9.140625" style="20"/>
    <col min="15106" max="15106" width="52.85546875" style="20" customWidth="1"/>
    <col min="15107" max="15107" width="22" style="20" customWidth="1"/>
    <col min="15108" max="15108" width="56.85546875" style="20" customWidth="1"/>
    <col min="15109" max="15109" width="29.7109375" style="20" customWidth="1"/>
    <col min="15110" max="15110" width="26" style="20" customWidth="1"/>
    <col min="15111" max="15111" width="23.5703125" style="20" bestFit="1" customWidth="1"/>
    <col min="15112" max="15361" width="9.140625" style="20"/>
    <col min="15362" max="15362" width="52.85546875" style="20" customWidth="1"/>
    <col min="15363" max="15363" width="22" style="20" customWidth="1"/>
    <col min="15364" max="15364" width="56.85546875" style="20" customWidth="1"/>
    <col min="15365" max="15365" width="29.7109375" style="20" customWidth="1"/>
    <col min="15366" max="15366" width="26" style="20" customWidth="1"/>
    <col min="15367" max="15367" width="23.5703125" style="20" bestFit="1" customWidth="1"/>
    <col min="15368" max="15617" width="9.140625" style="20"/>
    <col min="15618" max="15618" width="52.85546875" style="20" customWidth="1"/>
    <col min="15619" max="15619" width="22" style="20" customWidth="1"/>
    <col min="15620" max="15620" width="56.85546875" style="20" customWidth="1"/>
    <col min="15621" max="15621" width="29.7109375" style="20" customWidth="1"/>
    <col min="15622" max="15622" width="26" style="20" customWidth="1"/>
    <col min="15623" max="15623" width="23.5703125" style="20" bestFit="1" customWidth="1"/>
    <col min="15624" max="15873" width="9.140625" style="20"/>
    <col min="15874" max="15874" width="52.85546875" style="20" customWidth="1"/>
    <col min="15875" max="15875" width="22" style="20" customWidth="1"/>
    <col min="15876" max="15876" width="56.85546875" style="20" customWidth="1"/>
    <col min="15877" max="15877" width="29.7109375" style="20" customWidth="1"/>
    <col min="15878" max="15878" width="26" style="20" customWidth="1"/>
    <col min="15879" max="15879" width="23.5703125" style="20" bestFit="1" customWidth="1"/>
    <col min="15880" max="16129" width="9.140625" style="20"/>
    <col min="16130" max="16130" width="52.85546875" style="20" customWidth="1"/>
    <col min="16131" max="16131" width="22" style="20" customWidth="1"/>
    <col min="16132" max="16132" width="56.85546875" style="20" customWidth="1"/>
    <col min="16133" max="16133" width="29.7109375" style="20" customWidth="1"/>
    <col min="16134" max="16134" width="26" style="20" customWidth="1"/>
    <col min="16135" max="16135" width="23.5703125" style="20" bestFit="1" customWidth="1"/>
    <col min="16136" max="16384" width="9.140625" style="20"/>
  </cols>
  <sheetData>
    <row r="1" spans="1:7" ht="15.75" x14ac:dyDescent="0.25">
      <c r="A1" s="25" t="s">
        <v>436</v>
      </c>
      <c r="B1" s="145"/>
      <c r="C1" s="146"/>
      <c r="D1" s="146"/>
      <c r="E1" s="146"/>
      <c r="F1" s="146"/>
      <c r="G1" s="146"/>
    </row>
    <row r="3" spans="1:7" ht="15" customHeight="1" x14ac:dyDescent="0.2">
      <c r="A3" s="20" t="s">
        <v>30</v>
      </c>
      <c r="C3" s="389" t="str">
        <f>'B -Identificação da contratação'!B3</f>
        <v>TRIBUNAL REGIONAL ELEITORAL DE MATO GROSSO DO SUL</v>
      </c>
      <c r="D3" s="389"/>
      <c r="E3" s="389"/>
    </row>
    <row r="4" spans="1:7" ht="15" customHeight="1" x14ac:dyDescent="0.2">
      <c r="A4" s="5" t="s">
        <v>32</v>
      </c>
      <c r="C4" s="389" t="str">
        <f>IF('B -Identificação da contratação'!B4="","",'B -Identificação da contratação'!B4)</f>
        <v>SEI 0006103-08.2021.6.12.8000  (Pregão xx/2022)</v>
      </c>
      <c r="D4" s="389"/>
      <c r="E4" s="389"/>
    </row>
    <row r="5" spans="1:7" ht="15" customHeight="1" x14ac:dyDescent="0.2">
      <c r="A5" s="20" t="s">
        <v>34</v>
      </c>
      <c r="C5" s="399" t="str">
        <f>IF('B -Identificação da contratação'!B5="","",'B -Identificação da contratação'!B5)</f>
        <v>xx/xx/2022</v>
      </c>
      <c r="D5" s="399"/>
      <c r="E5" s="399"/>
    </row>
    <row r="6" spans="1:7" ht="7.5" customHeight="1" x14ac:dyDescent="0.2">
      <c r="C6" s="28"/>
      <c r="D6" s="28"/>
      <c r="E6" s="28"/>
    </row>
    <row r="7" spans="1:7" ht="15" customHeight="1" x14ac:dyDescent="0.2">
      <c r="A7" s="20" t="s">
        <v>48</v>
      </c>
      <c r="C7" s="389" t="str">
        <f>IF('A - Identificação da empresa'!B4="","",'A - Identificação da empresa'!B4)</f>
        <v/>
      </c>
      <c r="D7" s="389"/>
      <c r="E7" s="389"/>
    </row>
    <row r="8" spans="1:7" ht="15" customHeight="1" x14ac:dyDescent="0.2">
      <c r="A8" s="20" t="s">
        <v>4</v>
      </c>
      <c r="C8" s="389" t="str">
        <f>IF('A - Identificação da empresa'!B6="","",'A - Identificação da empresa'!B6)</f>
        <v/>
      </c>
      <c r="D8" s="389"/>
      <c r="E8" s="389"/>
    </row>
    <row r="9" spans="1:7" ht="7.5" customHeight="1" x14ac:dyDescent="0.2">
      <c r="C9" s="28"/>
      <c r="D9" s="28"/>
      <c r="E9" s="28"/>
    </row>
    <row r="10" spans="1:7" ht="15" customHeight="1" x14ac:dyDescent="0.2">
      <c r="A10" s="20" t="s">
        <v>36</v>
      </c>
      <c r="C10" s="389" t="str">
        <f>IF('B -Identificação da contratação'!B7="","",'B -Identificação da contratação'!B7)</f>
        <v>Auxiliar de apoio às Eleições 2022</v>
      </c>
      <c r="D10" s="389"/>
      <c r="E10" s="389"/>
    </row>
    <row r="11" spans="1:7" ht="15" customHeight="1" x14ac:dyDescent="0.2">
      <c r="A11" s="20" t="s">
        <v>49</v>
      </c>
      <c r="C11" s="389" t="str">
        <f>IF('B -Identificação da contratação'!B8="","",'B -Identificação da contratação'!B8)</f>
        <v>Técnico de Informática</v>
      </c>
      <c r="D11" s="389"/>
      <c r="E11" s="389"/>
    </row>
    <row r="12" spans="1:7" ht="15" customHeight="1" x14ac:dyDescent="0.2">
      <c r="A12" s="20" t="s">
        <v>40</v>
      </c>
      <c r="C12" s="147" t="str">
        <f>IF('B -Identificação da contratação'!B9="","",'B -Identificação da contratação'!B9)</f>
        <v>44 horas</v>
      </c>
      <c r="D12" s="9" t="s">
        <v>50</v>
      </c>
      <c r="E12" s="148">
        <f>IF('B -Identificação da contratação'!E9="","",'B -Identificação da contratação'!E9)</f>
        <v>210</v>
      </c>
    </row>
    <row r="13" spans="1:7" ht="15" customHeight="1" x14ac:dyDescent="0.2">
      <c r="A13" s="20" t="s">
        <v>43</v>
      </c>
      <c r="C13" s="389" t="str">
        <f>IF('B -Identificação da contratação'!B10="","",'B -Identificação da contratação'!B10)</f>
        <v>Unidades da Justiça Eleitoral de Mato Grosso do Sul</v>
      </c>
      <c r="D13" s="389"/>
      <c r="E13" s="389"/>
    </row>
    <row r="14" spans="1:7" ht="15" customHeight="1" x14ac:dyDescent="0.2">
      <c r="A14" s="20" t="s">
        <v>45</v>
      </c>
      <c r="C14" s="389" t="str">
        <f>IF('B -Identificação da contratação'!B11="","",'B -Identificação da contratação'!B11)</f>
        <v>MR029689/2021</v>
      </c>
      <c r="D14" s="389"/>
      <c r="E14" s="389"/>
    </row>
    <row r="15" spans="1:7" s="5" customFormat="1" ht="15" customHeight="1" x14ac:dyDescent="0.2">
      <c r="A15" s="5" t="s">
        <v>38</v>
      </c>
      <c r="C15" s="391" t="str">
        <f>C11</f>
        <v>Técnico de Informática</v>
      </c>
      <c r="D15" s="391"/>
      <c r="E15" s="391"/>
    </row>
    <row r="16" spans="1:7" ht="15" customHeight="1" x14ac:dyDescent="0.2">
      <c r="A16" s="20" t="s">
        <v>46</v>
      </c>
      <c r="C16" s="399">
        <f>IF('B -Identificação da contratação'!B12="","",'B -Identificação da contratação'!B12)</f>
        <v>44348</v>
      </c>
      <c r="D16" s="399"/>
      <c r="E16" s="399"/>
    </row>
    <row r="17" spans="1:15" x14ac:dyDescent="0.2">
      <c r="C17" s="31"/>
      <c r="D17" s="31"/>
      <c r="E17" s="31"/>
    </row>
    <row r="18" spans="1:15" x14ac:dyDescent="0.2">
      <c r="A18" s="32" t="s">
        <v>437</v>
      </c>
      <c r="B18" s="32"/>
      <c r="C18" s="32"/>
      <c r="D18" s="32"/>
      <c r="E18" s="32"/>
      <c r="F18" s="32"/>
      <c r="G18" s="32"/>
    </row>
    <row r="19" spans="1:15" x14ac:dyDescent="0.2">
      <c r="A19" s="57" t="s">
        <v>438</v>
      </c>
      <c r="B19" s="57"/>
      <c r="C19" s="57"/>
      <c r="D19" s="57"/>
      <c r="E19" s="57"/>
      <c r="F19" s="57"/>
      <c r="G19" s="57"/>
    </row>
    <row r="20" spans="1:15" ht="14.25" x14ac:dyDescent="0.2">
      <c r="A20" s="33"/>
      <c r="B20" s="81" t="s">
        <v>296</v>
      </c>
      <c r="C20" s="83" t="s">
        <v>297</v>
      </c>
      <c r="D20" s="274"/>
      <c r="E20" s="83" t="s">
        <v>439</v>
      </c>
      <c r="F20" s="274"/>
      <c r="G20" s="35" t="s">
        <v>440</v>
      </c>
    </row>
    <row r="21" spans="1:15" ht="38.25" x14ac:dyDescent="0.2">
      <c r="A21" s="134" t="s">
        <v>441</v>
      </c>
      <c r="B21" s="151" t="s">
        <v>442</v>
      </c>
      <c r="C21" s="275" t="s">
        <v>443</v>
      </c>
      <c r="D21" s="276"/>
      <c r="E21" s="152">
        <v>352</v>
      </c>
      <c r="F21" s="277"/>
      <c r="G21" s="367">
        <v>271.55</v>
      </c>
      <c r="H21" s="150"/>
      <c r="I21" s="150"/>
      <c r="J21" s="150"/>
      <c r="K21" s="150"/>
      <c r="L21" s="150"/>
      <c r="M21" s="150"/>
      <c r="N21" s="150"/>
      <c r="O21" s="150"/>
    </row>
    <row r="23" spans="1:15" ht="12.75" customHeight="1" x14ac:dyDescent="0.2">
      <c r="C23" s="417" t="s">
        <v>305</v>
      </c>
      <c r="D23" s="417"/>
      <c r="E23" s="417"/>
      <c r="F23" s="83" t="s">
        <v>306</v>
      </c>
      <c r="G23" s="83" t="s">
        <v>53</v>
      </c>
    </row>
    <row r="24" spans="1:15" x14ac:dyDescent="0.2">
      <c r="A24" s="157" t="s">
        <v>444</v>
      </c>
      <c r="B24" s="33" t="s">
        <v>313</v>
      </c>
      <c r="C24" s="405" t="s">
        <v>445</v>
      </c>
      <c r="D24" s="406"/>
      <c r="E24" s="406"/>
      <c r="F24" s="278">
        <f>'Módulo 4 - D.I. e Lucro'!D27</f>
        <v>5.21E-2</v>
      </c>
      <c r="G24" s="177">
        <f>G21*F24</f>
        <v>14.15</v>
      </c>
    </row>
    <row r="25" spans="1:15" x14ac:dyDescent="0.2">
      <c r="A25" s="46"/>
      <c r="B25" s="33" t="s">
        <v>310</v>
      </c>
      <c r="C25" s="400" t="s">
        <v>446</v>
      </c>
      <c r="D25" s="401"/>
      <c r="E25" s="401"/>
      <c r="F25" s="39"/>
      <c r="G25" s="159">
        <f>G21+G24</f>
        <v>285.7</v>
      </c>
    </row>
    <row r="26" spans="1:15" x14ac:dyDescent="0.2">
      <c r="A26" s="157" t="s">
        <v>447</v>
      </c>
      <c r="B26" s="33" t="s">
        <v>448</v>
      </c>
      <c r="C26" s="405" t="s">
        <v>449</v>
      </c>
      <c r="D26" s="406"/>
      <c r="E26" s="406"/>
      <c r="F26" s="278">
        <f>'Módulo 4 - D.I. e Lucro'!D29</f>
        <v>4.3999999999999997E-2</v>
      </c>
      <c r="G26" s="177">
        <f>G25*F26</f>
        <v>12.57</v>
      </c>
    </row>
    <row r="27" spans="1:15" x14ac:dyDescent="0.2">
      <c r="A27" s="46"/>
      <c r="B27" s="33" t="s">
        <v>319</v>
      </c>
      <c r="C27" s="405" t="s">
        <v>450</v>
      </c>
      <c r="D27" s="406"/>
      <c r="E27" s="406"/>
      <c r="F27" s="33"/>
      <c r="G27" s="177">
        <f>SUM(G25:G26)</f>
        <v>298.27</v>
      </c>
    </row>
    <row r="28" spans="1:15" ht="21.75" customHeight="1" x14ac:dyDescent="0.2">
      <c r="A28" s="157" t="s">
        <v>451</v>
      </c>
      <c r="B28" s="33" t="s">
        <v>322</v>
      </c>
      <c r="C28" s="405" t="s">
        <v>452</v>
      </c>
      <c r="D28" s="406"/>
      <c r="E28" s="406"/>
      <c r="F28" s="106">
        <f>'Módulo 5 - Tributos'!D40</f>
        <v>0.14249999999999999</v>
      </c>
      <c r="G28" s="177">
        <f>ROUNDUP(F28*(G27/(1-F28)),2)</f>
        <v>49.57</v>
      </c>
    </row>
    <row r="29" spans="1:15" x14ac:dyDescent="0.2">
      <c r="F29" s="161"/>
      <c r="G29" s="162"/>
    </row>
    <row r="30" spans="1:15" ht="14.25" x14ac:dyDescent="0.2">
      <c r="A30" s="279" t="s">
        <v>453</v>
      </c>
      <c r="B30" s="164" t="s">
        <v>454</v>
      </c>
      <c r="C30" s="165"/>
      <c r="D30" s="165"/>
      <c r="E30" s="165"/>
      <c r="F30" s="166"/>
      <c r="G30" s="167">
        <f>G27+G28</f>
        <v>347.84</v>
      </c>
      <c r="H30" s="280"/>
    </row>
    <row r="31" spans="1:15" s="28" customFormat="1" x14ac:dyDescent="0.2">
      <c r="A31" s="66"/>
      <c r="B31" s="169"/>
      <c r="C31" s="66"/>
      <c r="D31" s="66"/>
      <c r="E31" s="66"/>
      <c r="F31" s="178"/>
      <c r="G31" s="173"/>
      <c r="H31" s="281"/>
    </row>
    <row r="32" spans="1:15" s="28" customFormat="1" x14ac:dyDescent="0.2">
      <c r="A32" s="66"/>
      <c r="B32" s="169"/>
      <c r="C32" s="66"/>
      <c r="D32" s="66"/>
      <c r="E32" s="66"/>
      <c r="F32" s="178"/>
      <c r="G32" s="173"/>
      <c r="H32" s="281"/>
    </row>
    <row r="33" spans="1:8" s="28" customFormat="1" x14ac:dyDescent="0.2">
      <c r="A33" s="57" t="s">
        <v>455</v>
      </c>
      <c r="B33" s="57"/>
      <c r="C33" s="57"/>
      <c r="D33" s="57"/>
      <c r="E33" s="57"/>
      <c r="F33" s="57"/>
      <c r="G33" s="173"/>
      <c r="H33" s="281"/>
    </row>
    <row r="34" spans="1:8" s="28" customFormat="1" x14ac:dyDescent="0.2">
      <c r="A34" s="66"/>
      <c r="B34" s="66"/>
      <c r="C34" s="46"/>
      <c r="D34" s="33" t="s">
        <v>456</v>
      </c>
      <c r="E34" s="35" t="s">
        <v>369</v>
      </c>
      <c r="F34" s="35" t="s">
        <v>406</v>
      </c>
      <c r="G34" s="35" t="s">
        <v>371</v>
      </c>
      <c r="H34" s="281"/>
    </row>
    <row r="35" spans="1:8" s="28" customFormat="1" ht="25.5" x14ac:dyDescent="0.2">
      <c r="A35" s="33" t="s">
        <v>457</v>
      </c>
      <c r="B35" s="282" t="s">
        <v>458</v>
      </c>
      <c r="C35" s="46"/>
      <c r="D35" s="180" t="s">
        <v>459</v>
      </c>
      <c r="E35" s="283">
        <f>E21</f>
        <v>352</v>
      </c>
      <c r="F35" s="284">
        <f>G30</f>
        <v>347.84</v>
      </c>
      <c r="G35" s="270">
        <f>E35*F35</f>
        <v>122439.67999999999</v>
      </c>
      <c r="H35" s="281"/>
    </row>
    <row r="36" spans="1:8" s="28" customFormat="1" ht="15" x14ac:dyDescent="0.2">
      <c r="A36" s="46"/>
      <c r="B36" s="183" t="s">
        <v>460</v>
      </c>
      <c r="C36" s="165"/>
      <c r="D36" s="165"/>
      <c r="E36" s="166"/>
      <c r="F36" s="184"/>
      <c r="G36" s="167">
        <f>G35</f>
        <v>122439.67999999999</v>
      </c>
      <c r="H36" s="281"/>
    </row>
    <row r="37" spans="1:8" s="28" customFormat="1" x14ac:dyDescent="0.2">
      <c r="A37" s="66"/>
      <c r="B37" s="169"/>
      <c r="C37" s="66"/>
      <c r="D37" s="66"/>
      <c r="E37" s="66"/>
      <c r="F37" s="178"/>
      <c r="G37" s="173"/>
      <c r="H37" s="281"/>
    </row>
    <row r="38" spans="1:8" x14ac:dyDescent="0.2">
      <c r="A38" s="20" t="s">
        <v>133</v>
      </c>
    </row>
    <row r="39" spans="1:8" x14ac:dyDescent="0.2">
      <c r="A39" s="396" t="s">
        <v>461</v>
      </c>
      <c r="B39" s="396"/>
      <c r="C39" s="396"/>
      <c r="D39" s="396"/>
      <c r="E39" s="396"/>
    </row>
    <row r="40" spans="1:8" x14ac:dyDescent="0.2">
      <c r="A40" s="395" t="s">
        <v>462</v>
      </c>
      <c r="B40" s="395"/>
      <c r="C40" s="395"/>
      <c r="D40" s="395"/>
      <c r="E40" s="395"/>
    </row>
    <row r="41" spans="1:8" x14ac:dyDescent="0.2">
      <c r="A41" s="396" t="s">
        <v>463</v>
      </c>
      <c r="B41" s="396"/>
      <c r="C41" s="396"/>
      <c r="D41" s="396"/>
      <c r="E41" s="396"/>
    </row>
    <row r="42" spans="1:8" s="28" customFormat="1" ht="12.75" customHeight="1" x14ac:dyDescent="0.2">
      <c r="A42" s="407" t="s">
        <v>464</v>
      </c>
      <c r="B42" s="408"/>
      <c r="C42" s="408"/>
      <c r="D42" s="408"/>
      <c r="E42" s="408"/>
    </row>
    <row r="43" spans="1:8" ht="15" x14ac:dyDescent="0.2">
      <c r="A43" s="409" t="s">
        <v>465</v>
      </c>
      <c r="B43" s="410"/>
      <c r="C43" s="410"/>
      <c r="D43" s="410"/>
      <c r="E43" s="410"/>
    </row>
  </sheetData>
  <sheetProtection password="876C" sheet="1" objects="1" scenarios="1"/>
  <mergeCells count="22">
    <mergeCell ref="A40:E40"/>
    <mergeCell ref="A41:E41"/>
    <mergeCell ref="A42:E42"/>
    <mergeCell ref="A43:E43"/>
    <mergeCell ref="C24:E24"/>
    <mergeCell ref="C25:E25"/>
    <mergeCell ref="C26:E26"/>
    <mergeCell ref="C27:E27"/>
    <mergeCell ref="C28:E28"/>
    <mergeCell ref="A39:E39"/>
    <mergeCell ref="C23:E23"/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</mergeCells>
  <pageMargins left="1.1811023622047245" right="0.78740157480314965" top="1.1811023622047245" bottom="0.78740157480314965" header="0.31496062992125984" footer="0.31496062992125984"/>
  <pageSetup paperSize="9" scale="56" fitToHeight="8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O102"/>
  <sheetViews>
    <sheetView showGridLines="0" topLeftCell="B7" zoomScale="90" zoomScaleNormal="90" zoomScaleSheetLayoutView="70" workbookViewId="0">
      <selection activeCell="E73" sqref="E73"/>
    </sheetView>
  </sheetViews>
  <sheetFormatPr defaultRowHeight="12.75" x14ac:dyDescent="0.2"/>
  <cols>
    <col min="1" max="1" width="9.140625" style="20"/>
    <col min="2" max="2" width="52.85546875" style="20" customWidth="1"/>
    <col min="3" max="3" width="22" style="20" customWidth="1"/>
    <col min="4" max="4" width="61.42578125" style="20" customWidth="1"/>
    <col min="5" max="5" width="29.7109375" style="20" customWidth="1"/>
    <col min="6" max="6" width="27.42578125" style="20" customWidth="1"/>
    <col min="7" max="7" width="23.5703125" style="20" bestFit="1" customWidth="1"/>
    <col min="8" max="257" width="9.140625" style="20"/>
    <col min="258" max="258" width="52.85546875" style="20" customWidth="1"/>
    <col min="259" max="259" width="22" style="20" customWidth="1"/>
    <col min="260" max="260" width="61.42578125" style="20" customWidth="1"/>
    <col min="261" max="261" width="29.7109375" style="20" customWidth="1"/>
    <col min="262" max="262" width="27.42578125" style="20" customWidth="1"/>
    <col min="263" max="263" width="23.5703125" style="20" bestFit="1" customWidth="1"/>
    <col min="264" max="513" width="9.140625" style="20"/>
    <col min="514" max="514" width="52.85546875" style="20" customWidth="1"/>
    <col min="515" max="515" width="22" style="20" customWidth="1"/>
    <col min="516" max="516" width="61.42578125" style="20" customWidth="1"/>
    <col min="517" max="517" width="29.7109375" style="20" customWidth="1"/>
    <col min="518" max="518" width="27.42578125" style="20" customWidth="1"/>
    <col min="519" max="519" width="23.5703125" style="20" bestFit="1" customWidth="1"/>
    <col min="520" max="769" width="9.140625" style="20"/>
    <col min="770" max="770" width="52.85546875" style="20" customWidth="1"/>
    <col min="771" max="771" width="22" style="20" customWidth="1"/>
    <col min="772" max="772" width="61.42578125" style="20" customWidth="1"/>
    <col min="773" max="773" width="29.7109375" style="20" customWidth="1"/>
    <col min="774" max="774" width="27.42578125" style="20" customWidth="1"/>
    <col min="775" max="775" width="23.5703125" style="20" bestFit="1" customWidth="1"/>
    <col min="776" max="1025" width="9.140625" style="20"/>
    <col min="1026" max="1026" width="52.85546875" style="20" customWidth="1"/>
    <col min="1027" max="1027" width="22" style="20" customWidth="1"/>
    <col min="1028" max="1028" width="61.42578125" style="20" customWidth="1"/>
    <col min="1029" max="1029" width="29.7109375" style="20" customWidth="1"/>
    <col min="1030" max="1030" width="27.42578125" style="20" customWidth="1"/>
    <col min="1031" max="1031" width="23.5703125" style="20" bestFit="1" customWidth="1"/>
    <col min="1032" max="1281" width="9.140625" style="20"/>
    <col min="1282" max="1282" width="52.85546875" style="20" customWidth="1"/>
    <col min="1283" max="1283" width="22" style="20" customWidth="1"/>
    <col min="1284" max="1284" width="61.42578125" style="20" customWidth="1"/>
    <col min="1285" max="1285" width="29.7109375" style="20" customWidth="1"/>
    <col min="1286" max="1286" width="27.42578125" style="20" customWidth="1"/>
    <col min="1287" max="1287" width="23.5703125" style="20" bestFit="1" customWidth="1"/>
    <col min="1288" max="1537" width="9.140625" style="20"/>
    <col min="1538" max="1538" width="52.85546875" style="20" customWidth="1"/>
    <col min="1539" max="1539" width="22" style="20" customWidth="1"/>
    <col min="1540" max="1540" width="61.42578125" style="20" customWidth="1"/>
    <col min="1541" max="1541" width="29.7109375" style="20" customWidth="1"/>
    <col min="1542" max="1542" width="27.42578125" style="20" customWidth="1"/>
    <col min="1543" max="1543" width="23.5703125" style="20" bestFit="1" customWidth="1"/>
    <col min="1544" max="1793" width="9.140625" style="20"/>
    <col min="1794" max="1794" width="52.85546875" style="20" customWidth="1"/>
    <col min="1795" max="1795" width="22" style="20" customWidth="1"/>
    <col min="1796" max="1796" width="61.42578125" style="20" customWidth="1"/>
    <col min="1797" max="1797" width="29.7109375" style="20" customWidth="1"/>
    <col min="1798" max="1798" width="27.42578125" style="20" customWidth="1"/>
    <col min="1799" max="1799" width="23.5703125" style="20" bestFit="1" customWidth="1"/>
    <col min="1800" max="2049" width="9.140625" style="20"/>
    <col min="2050" max="2050" width="52.85546875" style="20" customWidth="1"/>
    <col min="2051" max="2051" width="22" style="20" customWidth="1"/>
    <col min="2052" max="2052" width="61.42578125" style="20" customWidth="1"/>
    <col min="2053" max="2053" width="29.7109375" style="20" customWidth="1"/>
    <col min="2054" max="2054" width="27.42578125" style="20" customWidth="1"/>
    <col min="2055" max="2055" width="23.5703125" style="20" bestFit="1" customWidth="1"/>
    <col min="2056" max="2305" width="9.140625" style="20"/>
    <col min="2306" max="2306" width="52.85546875" style="20" customWidth="1"/>
    <col min="2307" max="2307" width="22" style="20" customWidth="1"/>
    <col min="2308" max="2308" width="61.42578125" style="20" customWidth="1"/>
    <col min="2309" max="2309" width="29.7109375" style="20" customWidth="1"/>
    <col min="2310" max="2310" width="27.42578125" style="20" customWidth="1"/>
    <col min="2311" max="2311" width="23.5703125" style="20" bestFit="1" customWidth="1"/>
    <col min="2312" max="2561" width="9.140625" style="20"/>
    <col min="2562" max="2562" width="52.85546875" style="20" customWidth="1"/>
    <col min="2563" max="2563" width="22" style="20" customWidth="1"/>
    <col min="2564" max="2564" width="61.42578125" style="20" customWidth="1"/>
    <col min="2565" max="2565" width="29.7109375" style="20" customWidth="1"/>
    <col min="2566" max="2566" width="27.42578125" style="20" customWidth="1"/>
    <col min="2567" max="2567" width="23.5703125" style="20" bestFit="1" customWidth="1"/>
    <col min="2568" max="2817" width="9.140625" style="20"/>
    <col min="2818" max="2818" width="52.85546875" style="20" customWidth="1"/>
    <col min="2819" max="2819" width="22" style="20" customWidth="1"/>
    <col min="2820" max="2820" width="61.42578125" style="20" customWidth="1"/>
    <col min="2821" max="2821" width="29.7109375" style="20" customWidth="1"/>
    <col min="2822" max="2822" width="27.42578125" style="20" customWidth="1"/>
    <col min="2823" max="2823" width="23.5703125" style="20" bestFit="1" customWidth="1"/>
    <col min="2824" max="3073" width="9.140625" style="20"/>
    <col min="3074" max="3074" width="52.85546875" style="20" customWidth="1"/>
    <col min="3075" max="3075" width="22" style="20" customWidth="1"/>
    <col min="3076" max="3076" width="61.42578125" style="20" customWidth="1"/>
    <col min="3077" max="3077" width="29.7109375" style="20" customWidth="1"/>
    <col min="3078" max="3078" width="27.42578125" style="20" customWidth="1"/>
    <col min="3079" max="3079" width="23.5703125" style="20" bestFit="1" customWidth="1"/>
    <col min="3080" max="3329" width="9.140625" style="20"/>
    <col min="3330" max="3330" width="52.85546875" style="20" customWidth="1"/>
    <col min="3331" max="3331" width="22" style="20" customWidth="1"/>
    <col min="3332" max="3332" width="61.42578125" style="20" customWidth="1"/>
    <col min="3333" max="3333" width="29.7109375" style="20" customWidth="1"/>
    <col min="3334" max="3334" width="27.42578125" style="20" customWidth="1"/>
    <col min="3335" max="3335" width="23.5703125" style="20" bestFit="1" customWidth="1"/>
    <col min="3336" max="3585" width="9.140625" style="20"/>
    <col min="3586" max="3586" width="52.85546875" style="20" customWidth="1"/>
    <col min="3587" max="3587" width="22" style="20" customWidth="1"/>
    <col min="3588" max="3588" width="61.42578125" style="20" customWidth="1"/>
    <col min="3589" max="3589" width="29.7109375" style="20" customWidth="1"/>
    <col min="3590" max="3590" width="27.42578125" style="20" customWidth="1"/>
    <col min="3591" max="3591" width="23.5703125" style="20" bestFit="1" customWidth="1"/>
    <col min="3592" max="3841" width="9.140625" style="20"/>
    <col min="3842" max="3842" width="52.85546875" style="20" customWidth="1"/>
    <col min="3843" max="3843" width="22" style="20" customWidth="1"/>
    <col min="3844" max="3844" width="61.42578125" style="20" customWidth="1"/>
    <col min="3845" max="3845" width="29.7109375" style="20" customWidth="1"/>
    <col min="3846" max="3846" width="27.42578125" style="20" customWidth="1"/>
    <col min="3847" max="3847" width="23.5703125" style="20" bestFit="1" customWidth="1"/>
    <col min="3848" max="4097" width="9.140625" style="20"/>
    <col min="4098" max="4098" width="52.85546875" style="20" customWidth="1"/>
    <col min="4099" max="4099" width="22" style="20" customWidth="1"/>
    <col min="4100" max="4100" width="61.42578125" style="20" customWidth="1"/>
    <col min="4101" max="4101" width="29.7109375" style="20" customWidth="1"/>
    <col min="4102" max="4102" width="27.42578125" style="20" customWidth="1"/>
    <col min="4103" max="4103" width="23.5703125" style="20" bestFit="1" customWidth="1"/>
    <col min="4104" max="4353" width="9.140625" style="20"/>
    <col min="4354" max="4354" width="52.85546875" style="20" customWidth="1"/>
    <col min="4355" max="4355" width="22" style="20" customWidth="1"/>
    <col min="4356" max="4356" width="61.42578125" style="20" customWidth="1"/>
    <col min="4357" max="4357" width="29.7109375" style="20" customWidth="1"/>
    <col min="4358" max="4358" width="27.42578125" style="20" customWidth="1"/>
    <col min="4359" max="4359" width="23.5703125" style="20" bestFit="1" customWidth="1"/>
    <col min="4360" max="4609" width="9.140625" style="20"/>
    <col min="4610" max="4610" width="52.85546875" style="20" customWidth="1"/>
    <col min="4611" max="4611" width="22" style="20" customWidth="1"/>
    <col min="4612" max="4612" width="61.42578125" style="20" customWidth="1"/>
    <col min="4613" max="4613" width="29.7109375" style="20" customWidth="1"/>
    <col min="4614" max="4614" width="27.42578125" style="20" customWidth="1"/>
    <col min="4615" max="4615" width="23.5703125" style="20" bestFit="1" customWidth="1"/>
    <col min="4616" max="4865" width="9.140625" style="20"/>
    <col min="4866" max="4866" width="52.85546875" style="20" customWidth="1"/>
    <col min="4867" max="4867" width="22" style="20" customWidth="1"/>
    <col min="4868" max="4868" width="61.42578125" style="20" customWidth="1"/>
    <col min="4869" max="4869" width="29.7109375" style="20" customWidth="1"/>
    <col min="4870" max="4870" width="27.42578125" style="20" customWidth="1"/>
    <col min="4871" max="4871" width="23.5703125" style="20" bestFit="1" customWidth="1"/>
    <col min="4872" max="5121" width="9.140625" style="20"/>
    <col min="5122" max="5122" width="52.85546875" style="20" customWidth="1"/>
    <col min="5123" max="5123" width="22" style="20" customWidth="1"/>
    <col min="5124" max="5124" width="61.42578125" style="20" customWidth="1"/>
    <col min="5125" max="5125" width="29.7109375" style="20" customWidth="1"/>
    <col min="5126" max="5126" width="27.42578125" style="20" customWidth="1"/>
    <col min="5127" max="5127" width="23.5703125" style="20" bestFit="1" customWidth="1"/>
    <col min="5128" max="5377" width="9.140625" style="20"/>
    <col min="5378" max="5378" width="52.85546875" style="20" customWidth="1"/>
    <col min="5379" max="5379" width="22" style="20" customWidth="1"/>
    <col min="5380" max="5380" width="61.42578125" style="20" customWidth="1"/>
    <col min="5381" max="5381" width="29.7109375" style="20" customWidth="1"/>
    <col min="5382" max="5382" width="27.42578125" style="20" customWidth="1"/>
    <col min="5383" max="5383" width="23.5703125" style="20" bestFit="1" customWidth="1"/>
    <col min="5384" max="5633" width="9.140625" style="20"/>
    <col min="5634" max="5634" width="52.85546875" style="20" customWidth="1"/>
    <col min="5635" max="5635" width="22" style="20" customWidth="1"/>
    <col min="5636" max="5636" width="61.42578125" style="20" customWidth="1"/>
    <col min="5637" max="5637" width="29.7109375" style="20" customWidth="1"/>
    <col min="5638" max="5638" width="27.42578125" style="20" customWidth="1"/>
    <col min="5639" max="5639" width="23.5703125" style="20" bestFit="1" customWidth="1"/>
    <col min="5640" max="5889" width="9.140625" style="20"/>
    <col min="5890" max="5890" width="52.85546875" style="20" customWidth="1"/>
    <col min="5891" max="5891" width="22" style="20" customWidth="1"/>
    <col min="5892" max="5892" width="61.42578125" style="20" customWidth="1"/>
    <col min="5893" max="5893" width="29.7109375" style="20" customWidth="1"/>
    <col min="5894" max="5894" width="27.42578125" style="20" customWidth="1"/>
    <col min="5895" max="5895" width="23.5703125" style="20" bestFit="1" customWidth="1"/>
    <col min="5896" max="6145" width="9.140625" style="20"/>
    <col min="6146" max="6146" width="52.85546875" style="20" customWidth="1"/>
    <col min="6147" max="6147" width="22" style="20" customWidth="1"/>
    <col min="6148" max="6148" width="61.42578125" style="20" customWidth="1"/>
    <col min="6149" max="6149" width="29.7109375" style="20" customWidth="1"/>
    <col min="6150" max="6150" width="27.42578125" style="20" customWidth="1"/>
    <col min="6151" max="6151" width="23.5703125" style="20" bestFit="1" customWidth="1"/>
    <col min="6152" max="6401" width="9.140625" style="20"/>
    <col min="6402" max="6402" width="52.85546875" style="20" customWidth="1"/>
    <col min="6403" max="6403" width="22" style="20" customWidth="1"/>
    <col min="6404" max="6404" width="61.42578125" style="20" customWidth="1"/>
    <col min="6405" max="6405" width="29.7109375" style="20" customWidth="1"/>
    <col min="6406" max="6406" width="27.42578125" style="20" customWidth="1"/>
    <col min="6407" max="6407" width="23.5703125" style="20" bestFit="1" customWidth="1"/>
    <col min="6408" max="6657" width="9.140625" style="20"/>
    <col min="6658" max="6658" width="52.85546875" style="20" customWidth="1"/>
    <col min="6659" max="6659" width="22" style="20" customWidth="1"/>
    <col min="6660" max="6660" width="61.42578125" style="20" customWidth="1"/>
    <col min="6661" max="6661" width="29.7109375" style="20" customWidth="1"/>
    <col min="6662" max="6662" width="27.42578125" style="20" customWidth="1"/>
    <col min="6663" max="6663" width="23.5703125" style="20" bestFit="1" customWidth="1"/>
    <col min="6664" max="6913" width="9.140625" style="20"/>
    <col min="6914" max="6914" width="52.85546875" style="20" customWidth="1"/>
    <col min="6915" max="6915" width="22" style="20" customWidth="1"/>
    <col min="6916" max="6916" width="61.42578125" style="20" customWidth="1"/>
    <col min="6917" max="6917" width="29.7109375" style="20" customWidth="1"/>
    <col min="6918" max="6918" width="27.42578125" style="20" customWidth="1"/>
    <col min="6919" max="6919" width="23.5703125" style="20" bestFit="1" customWidth="1"/>
    <col min="6920" max="7169" width="9.140625" style="20"/>
    <col min="7170" max="7170" width="52.85546875" style="20" customWidth="1"/>
    <col min="7171" max="7171" width="22" style="20" customWidth="1"/>
    <col min="7172" max="7172" width="61.42578125" style="20" customWidth="1"/>
    <col min="7173" max="7173" width="29.7109375" style="20" customWidth="1"/>
    <col min="7174" max="7174" width="27.42578125" style="20" customWidth="1"/>
    <col min="7175" max="7175" width="23.5703125" style="20" bestFit="1" customWidth="1"/>
    <col min="7176" max="7425" width="9.140625" style="20"/>
    <col min="7426" max="7426" width="52.85546875" style="20" customWidth="1"/>
    <col min="7427" max="7427" width="22" style="20" customWidth="1"/>
    <col min="7428" max="7428" width="61.42578125" style="20" customWidth="1"/>
    <col min="7429" max="7429" width="29.7109375" style="20" customWidth="1"/>
    <col min="7430" max="7430" width="27.42578125" style="20" customWidth="1"/>
    <col min="7431" max="7431" width="23.5703125" style="20" bestFit="1" customWidth="1"/>
    <col min="7432" max="7681" width="9.140625" style="20"/>
    <col min="7682" max="7682" width="52.85546875" style="20" customWidth="1"/>
    <col min="7683" max="7683" width="22" style="20" customWidth="1"/>
    <col min="7684" max="7684" width="61.42578125" style="20" customWidth="1"/>
    <col min="7685" max="7685" width="29.7109375" style="20" customWidth="1"/>
    <col min="7686" max="7686" width="27.42578125" style="20" customWidth="1"/>
    <col min="7687" max="7687" width="23.5703125" style="20" bestFit="1" customWidth="1"/>
    <col min="7688" max="7937" width="9.140625" style="20"/>
    <col min="7938" max="7938" width="52.85546875" style="20" customWidth="1"/>
    <col min="7939" max="7939" width="22" style="20" customWidth="1"/>
    <col min="7940" max="7940" width="61.42578125" style="20" customWidth="1"/>
    <col min="7941" max="7941" width="29.7109375" style="20" customWidth="1"/>
    <col min="7942" max="7942" width="27.42578125" style="20" customWidth="1"/>
    <col min="7943" max="7943" width="23.5703125" style="20" bestFit="1" customWidth="1"/>
    <col min="7944" max="8193" width="9.140625" style="20"/>
    <col min="8194" max="8194" width="52.85546875" style="20" customWidth="1"/>
    <col min="8195" max="8195" width="22" style="20" customWidth="1"/>
    <col min="8196" max="8196" width="61.42578125" style="20" customWidth="1"/>
    <col min="8197" max="8197" width="29.7109375" style="20" customWidth="1"/>
    <col min="8198" max="8198" width="27.42578125" style="20" customWidth="1"/>
    <col min="8199" max="8199" width="23.5703125" style="20" bestFit="1" customWidth="1"/>
    <col min="8200" max="8449" width="9.140625" style="20"/>
    <col min="8450" max="8450" width="52.85546875" style="20" customWidth="1"/>
    <col min="8451" max="8451" width="22" style="20" customWidth="1"/>
    <col min="8452" max="8452" width="61.42578125" style="20" customWidth="1"/>
    <col min="8453" max="8453" width="29.7109375" style="20" customWidth="1"/>
    <col min="8454" max="8454" width="27.42578125" style="20" customWidth="1"/>
    <col min="8455" max="8455" width="23.5703125" style="20" bestFit="1" customWidth="1"/>
    <col min="8456" max="8705" width="9.140625" style="20"/>
    <col min="8706" max="8706" width="52.85546875" style="20" customWidth="1"/>
    <col min="8707" max="8707" width="22" style="20" customWidth="1"/>
    <col min="8708" max="8708" width="61.42578125" style="20" customWidth="1"/>
    <col min="8709" max="8709" width="29.7109375" style="20" customWidth="1"/>
    <col min="8710" max="8710" width="27.42578125" style="20" customWidth="1"/>
    <col min="8711" max="8711" width="23.5703125" style="20" bestFit="1" customWidth="1"/>
    <col min="8712" max="8961" width="9.140625" style="20"/>
    <col min="8962" max="8962" width="52.85546875" style="20" customWidth="1"/>
    <col min="8963" max="8963" width="22" style="20" customWidth="1"/>
    <col min="8964" max="8964" width="61.42578125" style="20" customWidth="1"/>
    <col min="8965" max="8965" width="29.7109375" style="20" customWidth="1"/>
    <col min="8966" max="8966" width="27.42578125" style="20" customWidth="1"/>
    <col min="8967" max="8967" width="23.5703125" style="20" bestFit="1" customWidth="1"/>
    <col min="8968" max="9217" width="9.140625" style="20"/>
    <col min="9218" max="9218" width="52.85546875" style="20" customWidth="1"/>
    <col min="9219" max="9219" width="22" style="20" customWidth="1"/>
    <col min="9220" max="9220" width="61.42578125" style="20" customWidth="1"/>
    <col min="9221" max="9221" width="29.7109375" style="20" customWidth="1"/>
    <col min="9222" max="9222" width="27.42578125" style="20" customWidth="1"/>
    <col min="9223" max="9223" width="23.5703125" style="20" bestFit="1" customWidth="1"/>
    <col min="9224" max="9473" width="9.140625" style="20"/>
    <col min="9474" max="9474" width="52.85546875" style="20" customWidth="1"/>
    <col min="9475" max="9475" width="22" style="20" customWidth="1"/>
    <col min="9476" max="9476" width="61.42578125" style="20" customWidth="1"/>
    <col min="9477" max="9477" width="29.7109375" style="20" customWidth="1"/>
    <col min="9478" max="9478" width="27.42578125" style="20" customWidth="1"/>
    <col min="9479" max="9479" width="23.5703125" style="20" bestFit="1" customWidth="1"/>
    <col min="9480" max="9729" width="9.140625" style="20"/>
    <col min="9730" max="9730" width="52.85546875" style="20" customWidth="1"/>
    <col min="9731" max="9731" width="22" style="20" customWidth="1"/>
    <col min="9732" max="9732" width="61.42578125" style="20" customWidth="1"/>
    <col min="9733" max="9733" width="29.7109375" style="20" customWidth="1"/>
    <col min="9734" max="9734" width="27.42578125" style="20" customWidth="1"/>
    <col min="9735" max="9735" width="23.5703125" style="20" bestFit="1" customWidth="1"/>
    <col min="9736" max="9985" width="9.140625" style="20"/>
    <col min="9986" max="9986" width="52.85546875" style="20" customWidth="1"/>
    <col min="9987" max="9987" width="22" style="20" customWidth="1"/>
    <col min="9988" max="9988" width="61.42578125" style="20" customWidth="1"/>
    <col min="9989" max="9989" width="29.7109375" style="20" customWidth="1"/>
    <col min="9990" max="9990" width="27.42578125" style="20" customWidth="1"/>
    <col min="9991" max="9991" width="23.5703125" style="20" bestFit="1" customWidth="1"/>
    <col min="9992" max="10241" width="9.140625" style="20"/>
    <col min="10242" max="10242" width="52.85546875" style="20" customWidth="1"/>
    <col min="10243" max="10243" width="22" style="20" customWidth="1"/>
    <col min="10244" max="10244" width="61.42578125" style="20" customWidth="1"/>
    <col min="10245" max="10245" width="29.7109375" style="20" customWidth="1"/>
    <col min="10246" max="10246" width="27.42578125" style="20" customWidth="1"/>
    <col min="10247" max="10247" width="23.5703125" style="20" bestFit="1" customWidth="1"/>
    <col min="10248" max="10497" width="9.140625" style="20"/>
    <col min="10498" max="10498" width="52.85546875" style="20" customWidth="1"/>
    <col min="10499" max="10499" width="22" style="20" customWidth="1"/>
    <col min="10500" max="10500" width="61.42578125" style="20" customWidth="1"/>
    <col min="10501" max="10501" width="29.7109375" style="20" customWidth="1"/>
    <col min="10502" max="10502" width="27.42578125" style="20" customWidth="1"/>
    <col min="10503" max="10503" width="23.5703125" style="20" bestFit="1" customWidth="1"/>
    <col min="10504" max="10753" width="9.140625" style="20"/>
    <col min="10754" max="10754" width="52.85546875" style="20" customWidth="1"/>
    <col min="10755" max="10755" width="22" style="20" customWidth="1"/>
    <col min="10756" max="10756" width="61.42578125" style="20" customWidth="1"/>
    <col min="10757" max="10757" width="29.7109375" style="20" customWidth="1"/>
    <col min="10758" max="10758" width="27.42578125" style="20" customWidth="1"/>
    <col min="10759" max="10759" width="23.5703125" style="20" bestFit="1" customWidth="1"/>
    <col min="10760" max="11009" width="9.140625" style="20"/>
    <col min="11010" max="11010" width="52.85546875" style="20" customWidth="1"/>
    <col min="11011" max="11011" width="22" style="20" customWidth="1"/>
    <col min="11012" max="11012" width="61.42578125" style="20" customWidth="1"/>
    <col min="11013" max="11013" width="29.7109375" style="20" customWidth="1"/>
    <col min="11014" max="11014" width="27.42578125" style="20" customWidth="1"/>
    <col min="11015" max="11015" width="23.5703125" style="20" bestFit="1" customWidth="1"/>
    <col min="11016" max="11265" width="9.140625" style="20"/>
    <col min="11266" max="11266" width="52.85546875" style="20" customWidth="1"/>
    <col min="11267" max="11267" width="22" style="20" customWidth="1"/>
    <col min="11268" max="11268" width="61.42578125" style="20" customWidth="1"/>
    <col min="11269" max="11269" width="29.7109375" style="20" customWidth="1"/>
    <col min="11270" max="11270" width="27.42578125" style="20" customWidth="1"/>
    <col min="11271" max="11271" width="23.5703125" style="20" bestFit="1" customWidth="1"/>
    <col min="11272" max="11521" width="9.140625" style="20"/>
    <col min="11522" max="11522" width="52.85546875" style="20" customWidth="1"/>
    <col min="11523" max="11523" width="22" style="20" customWidth="1"/>
    <col min="11524" max="11524" width="61.42578125" style="20" customWidth="1"/>
    <col min="11525" max="11525" width="29.7109375" style="20" customWidth="1"/>
    <col min="11526" max="11526" width="27.42578125" style="20" customWidth="1"/>
    <col min="11527" max="11527" width="23.5703125" style="20" bestFit="1" customWidth="1"/>
    <col min="11528" max="11777" width="9.140625" style="20"/>
    <col min="11778" max="11778" width="52.85546875" style="20" customWidth="1"/>
    <col min="11779" max="11779" width="22" style="20" customWidth="1"/>
    <col min="11780" max="11780" width="61.42578125" style="20" customWidth="1"/>
    <col min="11781" max="11781" width="29.7109375" style="20" customWidth="1"/>
    <col min="11782" max="11782" width="27.42578125" style="20" customWidth="1"/>
    <col min="11783" max="11783" width="23.5703125" style="20" bestFit="1" customWidth="1"/>
    <col min="11784" max="12033" width="9.140625" style="20"/>
    <col min="12034" max="12034" width="52.85546875" style="20" customWidth="1"/>
    <col min="12035" max="12035" width="22" style="20" customWidth="1"/>
    <col min="12036" max="12036" width="61.42578125" style="20" customWidth="1"/>
    <col min="12037" max="12037" width="29.7109375" style="20" customWidth="1"/>
    <col min="12038" max="12038" width="27.42578125" style="20" customWidth="1"/>
    <col min="12039" max="12039" width="23.5703125" style="20" bestFit="1" customWidth="1"/>
    <col min="12040" max="12289" width="9.140625" style="20"/>
    <col min="12290" max="12290" width="52.85546875" style="20" customWidth="1"/>
    <col min="12291" max="12291" width="22" style="20" customWidth="1"/>
    <col min="12292" max="12292" width="61.42578125" style="20" customWidth="1"/>
    <col min="12293" max="12293" width="29.7109375" style="20" customWidth="1"/>
    <col min="12294" max="12294" width="27.42578125" style="20" customWidth="1"/>
    <col min="12295" max="12295" width="23.5703125" style="20" bestFit="1" customWidth="1"/>
    <col min="12296" max="12545" width="9.140625" style="20"/>
    <col min="12546" max="12546" width="52.85546875" style="20" customWidth="1"/>
    <col min="12547" max="12547" width="22" style="20" customWidth="1"/>
    <col min="12548" max="12548" width="61.42578125" style="20" customWidth="1"/>
    <col min="12549" max="12549" width="29.7109375" style="20" customWidth="1"/>
    <col min="12550" max="12550" width="27.42578125" style="20" customWidth="1"/>
    <col min="12551" max="12551" width="23.5703125" style="20" bestFit="1" customWidth="1"/>
    <col min="12552" max="12801" width="9.140625" style="20"/>
    <col min="12802" max="12802" width="52.85546875" style="20" customWidth="1"/>
    <col min="12803" max="12803" width="22" style="20" customWidth="1"/>
    <col min="12804" max="12804" width="61.42578125" style="20" customWidth="1"/>
    <col min="12805" max="12805" width="29.7109375" style="20" customWidth="1"/>
    <col min="12806" max="12806" width="27.42578125" style="20" customWidth="1"/>
    <col min="12807" max="12807" width="23.5703125" style="20" bestFit="1" customWidth="1"/>
    <col min="12808" max="13057" width="9.140625" style="20"/>
    <col min="13058" max="13058" width="52.85546875" style="20" customWidth="1"/>
    <col min="13059" max="13059" width="22" style="20" customWidth="1"/>
    <col min="13060" max="13060" width="61.42578125" style="20" customWidth="1"/>
    <col min="13061" max="13061" width="29.7109375" style="20" customWidth="1"/>
    <col min="13062" max="13062" width="27.42578125" style="20" customWidth="1"/>
    <col min="13063" max="13063" width="23.5703125" style="20" bestFit="1" customWidth="1"/>
    <col min="13064" max="13313" width="9.140625" style="20"/>
    <col min="13314" max="13314" width="52.85546875" style="20" customWidth="1"/>
    <col min="13315" max="13315" width="22" style="20" customWidth="1"/>
    <col min="13316" max="13316" width="61.42578125" style="20" customWidth="1"/>
    <col min="13317" max="13317" width="29.7109375" style="20" customWidth="1"/>
    <col min="13318" max="13318" width="27.42578125" style="20" customWidth="1"/>
    <col min="13319" max="13319" width="23.5703125" style="20" bestFit="1" customWidth="1"/>
    <col min="13320" max="13569" width="9.140625" style="20"/>
    <col min="13570" max="13570" width="52.85546875" style="20" customWidth="1"/>
    <col min="13571" max="13571" width="22" style="20" customWidth="1"/>
    <col min="13572" max="13572" width="61.42578125" style="20" customWidth="1"/>
    <col min="13573" max="13573" width="29.7109375" style="20" customWidth="1"/>
    <col min="13574" max="13574" width="27.42578125" style="20" customWidth="1"/>
    <col min="13575" max="13575" width="23.5703125" style="20" bestFit="1" customWidth="1"/>
    <col min="13576" max="13825" width="9.140625" style="20"/>
    <col min="13826" max="13826" width="52.85546875" style="20" customWidth="1"/>
    <col min="13827" max="13827" width="22" style="20" customWidth="1"/>
    <col min="13828" max="13828" width="61.42578125" style="20" customWidth="1"/>
    <col min="13829" max="13829" width="29.7109375" style="20" customWidth="1"/>
    <col min="13830" max="13830" width="27.42578125" style="20" customWidth="1"/>
    <col min="13831" max="13831" width="23.5703125" style="20" bestFit="1" customWidth="1"/>
    <col min="13832" max="14081" width="9.140625" style="20"/>
    <col min="14082" max="14082" width="52.85546875" style="20" customWidth="1"/>
    <col min="14083" max="14083" width="22" style="20" customWidth="1"/>
    <col min="14084" max="14084" width="61.42578125" style="20" customWidth="1"/>
    <col min="14085" max="14085" width="29.7109375" style="20" customWidth="1"/>
    <col min="14086" max="14086" width="27.42578125" style="20" customWidth="1"/>
    <col min="14087" max="14087" width="23.5703125" style="20" bestFit="1" customWidth="1"/>
    <col min="14088" max="14337" width="9.140625" style="20"/>
    <col min="14338" max="14338" width="52.85546875" style="20" customWidth="1"/>
    <col min="14339" max="14339" width="22" style="20" customWidth="1"/>
    <col min="14340" max="14340" width="61.42578125" style="20" customWidth="1"/>
    <col min="14341" max="14341" width="29.7109375" style="20" customWidth="1"/>
    <col min="14342" max="14342" width="27.42578125" style="20" customWidth="1"/>
    <col min="14343" max="14343" width="23.5703125" style="20" bestFit="1" customWidth="1"/>
    <col min="14344" max="14593" width="9.140625" style="20"/>
    <col min="14594" max="14594" width="52.85546875" style="20" customWidth="1"/>
    <col min="14595" max="14595" width="22" style="20" customWidth="1"/>
    <col min="14596" max="14596" width="61.42578125" style="20" customWidth="1"/>
    <col min="14597" max="14597" width="29.7109375" style="20" customWidth="1"/>
    <col min="14598" max="14598" width="27.42578125" style="20" customWidth="1"/>
    <col min="14599" max="14599" width="23.5703125" style="20" bestFit="1" customWidth="1"/>
    <col min="14600" max="14849" width="9.140625" style="20"/>
    <col min="14850" max="14850" width="52.85546875" style="20" customWidth="1"/>
    <col min="14851" max="14851" width="22" style="20" customWidth="1"/>
    <col min="14852" max="14852" width="61.42578125" style="20" customWidth="1"/>
    <col min="14853" max="14853" width="29.7109375" style="20" customWidth="1"/>
    <col min="14854" max="14854" width="27.42578125" style="20" customWidth="1"/>
    <col min="14855" max="14855" width="23.5703125" style="20" bestFit="1" customWidth="1"/>
    <col min="14856" max="15105" width="9.140625" style="20"/>
    <col min="15106" max="15106" width="52.85546875" style="20" customWidth="1"/>
    <col min="15107" max="15107" width="22" style="20" customWidth="1"/>
    <col min="15108" max="15108" width="61.42578125" style="20" customWidth="1"/>
    <col min="15109" max="15109" width="29.7109375" style="20" customWidth="1"/>
    <col min="15110" max="15110" width="27.42578125" style="20" customWidth="1"/>
    <col min="15111" max="15111" width="23.5703125" style="20" bestFit="1" customWidth="1"/>
    <col min="15112" max="15361" width="9.140625" style="20"/>
    <col min="15362" max="15362" width="52.85546875" style="20" customWidth="1"/>
    <col min="15363" max="15363" width="22" style="20" customWidth="1"/>
    <col min="15364" max="15364" width="61.42578125" style="20" customWidth="1"/>
    <col min="15365" max="15365" width="29.7109375" style="20" customWidth="1"/>
    <col min="15366" max="15366" width="27.42578125" style="20" customWidth="1"/>
    <col min="15367" max="15367" width="23.5703125" style="20" bestFit="1" customWidth="1"/>
    <col min="15368" max="15617" width="9.140625" style="20"/>
    <col min="15618" max="15618" width="52.85546875" style="20" customWidth="1"/>
    <col min="15619" max="15619" width="22" style="20" customWidth="1"/>
    <col min="15620" max="15620" width="61.42578125" style="20" customWidth="1"/>
    <col min="15621" max="15621" width="29.7109375" style="20" customWidth="1"/>
    <col min="15622" max="15622" width="27.42578125" style="20" customWidth="1"/>
    <col min="15623" max="15623" width="23.5703125" style="20" bestFit="1" customWidth="1"/>
    <col min="15624" max="15873" width="9.140625" style="20"/>
    <col min="15874" max="15874" width="52.85546875" style="20" customWidth="1"/>
    <col min="15875" max="15875" width="22" style="20" customWidth="1"/>
    <col min="15876" max="15876" width="61.42578125" style="20" customWidth="1"/>
    <col min="15877" max="15877" width="29.7109375" style="20" customWidth="1"/>
    <col min="15878" max="15878" width="27.42578125" style="20" customWidth="1"/>
    <col min="15879" max="15879" width="23.5703125" style="20" bestFit="1" customWidth="1"/>
    <col min="15880" max="16129" width="9.140625" style="20"/>
    <col min="16130" max="16130" width="52.85546875" style="20" customWidth="1"/>
    <col min="16131" max="16131" width="22" style="20" customWidth="1"/>
    <col min="16132" max="16132" width="61.42578125" style="20" customWidth="1"/>
    <col min="16133" max="16133" width="29.7109375" style="20" customWidth="1"/>
    <col min="16134" max="16134" width="27.42578125" style="20" customWidth="1"/>
    <col min="16135" max="16135" width="23.5703125" style="20" bestFit="1" customWidth="1"/>
    <col min="16136" max="16384" width="9.140625" style="20"/>
  </cols>
  <sheetData>
    <row r="1" spans="1:7" ht="15.75" x14ac:dyDescent="0.25">
      <c r="A1" s="25" t="s">
        <v>294</v>
      </c>
      <c r="B1" s="145"/>
      <c r="C1" s="146"/>
      <c r="D1" s="146"/>
      <c r="E1" s="146"/>
      <c r="F1" s="146"/>
      <c r="G1" s="146"/>
    </row>
    <row r="3" spans="1:7" ht="15" customHeight="1" x14ac:dyDescent="0.2">
      <c r="A3" s="20" t="s">
        <v>30</v>
      </c>
      <c r="C3" s="389" t="str">
        <f>'B -Identificação da contratação'!B3</f>
        <v>TRIBUNAL REGIONAL ELEITORAL DE MATO GROSSO DO SUL</v>
      </c>
      <c r="D3" s="389"/>
      <c r="E3" s="389"/>
    </row>
    <row r="4" spans="1:7" ht="15" customHeight="1" x14ac:dyDescent="0.2">
      <c r="A4" s="20" t="s">
        <v>32</v>
      </c>
      <c r="C4" s="389" t="str">
        <f>IF('B -Identificação da contratação'!B4="","",'B -Identificação da contratação'!B4)</f>
        <v>SEI 0006103-08.2021.6.12.8000  (Pregão xx/2022)</v>
      </c>
      <c r="D4" s="389"/>
      <c r="E4" s="389"/>
    </row>
    <row r="5" spans="1:7" ht="15" customHeight="1" x14ac:dyDescent="0.2">
      <c r="A5" s="20" t="s">
        <v>34</v>
      </c>
      <c r="C5" s="399" t="str">
        <f>IF('B -Identificação da contratação'!B5="","",'B -Identificação da contratação'!B5)</f>
        <v>xx/xx/2022</v>
      </c>
      <c r="D5" s="399"/>
      <c r="E5" s="399"/>
    </row>
    <row r="6" spans="1:7" ht="7.5" customHeight="1" x14ac:dyDescent="0.2">
      <c r="C6" s="28"/>
      <c r="D6" s="28"/>
      <c r="E6" s="28"/>
    </row>
    <row r="7" spans="1:7" ht="15" customHeight="1" x14ac:dyDescent="0.2">
      <c r="A7" s="20" t="s">
        <v>48</v>
      </c>
      <c r="C7" s="389" t="str">
        <f>IF('A - Identificação da empresa'!B4="","",'A - Identificação da empresa'!B4)</f>
        <v/>
      </c>
      <c r="D7" s="389"/>
      <c r="E7" s="389"/>
    </row>
    <row r="8" spans="1:7" ht="15" customHeight="1" x14ac:dyDescent="0.2">
      <c r="A8" s="20" t="s">
        <v>4</v>
      </c>
      <c r="C8" s="389" t="str">
        <f>IF('A - Identificação da empresa'!B6="","",'A - Identificação da empresa'!B6)</f>
        <v/>
      </c>
      <c r="D8" s="389"/>
      <c r="E8" s="389"/>
    </row>
    <row r="9" spans="1:7" ht="7.5" customHeight="1" x14ac:dyDescent="0.2">
      <c r="C9" s="28"/>
      <c r="D9" s="28"/>
      <c r="E9" s="28"/>
    </row>
    <row r="10" spans="1:7" ht="15" customHeight="1" x14ac:dyDescent="0.2">
      <c r="A10" s="20" t="s">
        <v>36</v>
      </c>
      <c r="C10" s="389" t="str">
        <f>IF('B -Identificação da contratação'!B7="","",'B -Identificação da contratação'!B7)</f>
        <v>Auxiliar de apoio às Eleições 2022</v>
      </c>
      <c r="D10" s="389"/>
      <c r="E10" s="389"/>
    </row>
    <row r="11" spans="1:7" ht="15" customHeight="1" x14ac:dyDescent="0.2">
      <c r="A11" s="20" t="s">
        <v>49</v>
      </c>
      <c r="C11" s="389" t="str">
        <f>IF('B -Identificação da contratação'!B8="","",'B -Identificação da contratação'!B8)</f>
        <v>Técnico de Informática</v>
      </c>
      <c r="D11" s="389"/>
      <c r="E11" s="389"/>
    </row>
    <row r="12" spans="1:7" ht="15" customHeight="1" x14ac:dyDescent="0.25">
      <c r="A12" s="20" t="s">
        <v>40</v>
      </c>
      <c r="C12" s="147" t="str">
        <f>IF('B -Identificação da contratação'!B9="","",'B -Identificação da contratação'!B9)</f>
        <v>44 horas</v>
      </c>
      <c r="D12" s="9" t="s">
        <v>50</v>
      </c>
      <c r="E12" s="285">
        <f>IF('B -Identificação da contratação'!E9="","",'B -Identificação da contratação'!E9)</f>
        <v>210</v>
      </c>
    </row>
    <row r="13" spans="1:7" ht="15" customHeight="1" x14ac:dyDescent="0.2">
      <c r="A13" s="20" t="s">
        <v>43</v>
      </c>
      <c r="C13" s="389" t="str">
        <f>IF('B -Identificação da contratação'!B10="","",'B -Identificação da contratação'!B10)</f>
        <v>Unidades da Justiça Eleitoral de Mato Grosso do Sul</v>
      </c>
      <c r="D13" s="389"/>
      <c r="E13" s="389"/>
    </row>
    <row r="14" spans="1:7" ht="15" customHeight="1" x14ac:dyDescent="0.2">
      <c r="A14" s="20" t="s">
        <v>45</v>
      </c>
      <c r="C14" s="389" t="str">
        <f>IF('B -Identificação da contratação'!B11="","",'B -Identificação da contratação'!B11)</f>
        <v>MR029689/2021</v>
      </c>
      <c r="D14" s="389"/>
      <c r="E14" s="389"/>
    </row>
    <row r="15" spans="1:7" s="5" customFormat="1" ht="15" customHeight="1" x14ac:dyDescent="0.2">
      <c r="A15" s="20" t="s">
        <v>38</v>
      </c>
      <c r="B15" s="20"/>
      <c r="C15" s="391" t="str">
        <f>C11</f>
        <v>Técnico de Informática</v>
      </c>
      <c r="D15" s="391"/>
      <c r="E15" s="391"/>
      <c r="F15" s="20"/>
      <c r="G15" s="20"/>
    </row>
    <row r="16" spans="1:7" ht="15" customHeight="1" x14ac:dyDescent="0.2">
      <c r="A16" s="20" t="s">
        <v>46</v>
      </c>
      <c r="C16" s="399">
        <f>IF('B -Identificação da contratação'!B12="","",'B -Identificação da contratação'!B12)</f>
        <v>44348</v>
      </c>
      <c r="D16" s="399"/>
      <c r="E16" s="399"/>
    </row>
    <row r="17" spans="1:8" x14ac:dyDescent="0.2">
      <c r="C17" s="31"/>
      <c r="D17" s="31"/>
      <c r="E17" s="31"/>
    </row>
    <row r="18" spans="1:8" x14ac:dyDescent="0.2">
      <c r="A18" s="32" t="s">
        <v>295</v>
      </c>
      <c r="B18" s="32"/>
      <c r="C18" s="32"/>
      <c r="D18" s="32"/>
      <c r="E18" s="32"/>
      <c r="F18" s="32"/>
      <c r="G18" s="32"/>
    </row>
    <row r="19" spans="1:8" x14ac:dyDescent="0.2">
      <c r="A19" s="57" t="s">
        <v>573</v>
      </c>
      <c r="B19" s="57"/>
      <c r="C19" s="57"/>
      <c r="D19" s="57"/>
      <c r="E19" s="57"/>
      <c r="F19" s="57"/>
      <c r="G19" s="57"/>
    </row>
    <row r="20" spans="1:8" ht="27.75" x14ac:dyDescent="0.2">
      <c r="A20" s="33"/>
      <c r="B20" s="81" t="s">
        <v>296</v>
      </c>
      <c r="C20" s="83" t="s">
        <v>297</v>
      </c>
      <c r="D20" s="149" t="s">
        <v>298</v>
      </c>
      <c r="E20" s="83" t="s">
        <v>299</v>
      </c>
      <c r="F20" s="58" t="s">
        <v>300</v>
      </c>
      <c r="G20" s="58" t="s">
        <v>301</v>
      </c>
    </row>
    <row r="21" spans="1:8" ht="27.75" x14ac:dyDescent="0.35">
      <c r="A21" s="134" t="s">
        <v>302</v>
      </c>
      <c r="B21" s="286" t="s">
        <v>466</v>
      </c>
      <c r="C21" s="275" t="s">
        <v>304</v>
      </c>
      <c r="D21" s="287">
        <v>0.6</v>
      </c>
      <c r="E21" s="275">
        <v>3780</v>
      </c>
      <c r="F21" s="360">
        <f>ROUNDUP(('Módulo 1 - Remuneração'!E37*(1+'Módulo 3 - Encargos'!D36+'Módulo 3 - Encargos'!D43+'Módulo 3 - Encargos'!D46+('Módulo 3 - Encargos'!D46*'Módulo 3 - Encargos'!D36)+'Módulo 3 - Encargos'!D77))/220,2)</f>
        <v>11.41</v>
      </c>
      <c r="G21" s="244">
        <f>ROUNDUP((F21*(1+D21)),2)</f>
        <v>18.260000000000002</v>
      </c>
    </row>
    <row r="23" spans="1:8" x14ac:dyDescent="0.2">
      <c r="C23" s="417" t="s">
        <v>305</v>
      </c>
      <c r="D23" s="417"/>
      <c r="E23" s="417"/>
      <c r="F23" s="83" t="s">
        <v>306</v>
      </c>
      <c r="G23" s="83" t="s">
        <v>53</v>
      </c>
    </row>
    <row r="24" spans="1:8" ht="25.5" customHeight="1" x14ac:dyDescent="0.2">
      <c r="A24" s="157" t="s">
        <v>307</v>
      </c>
      <c r="B24" s="33" t="s">
        <v>308</v>
      </c>
      <c r="C24" s="403" t="s">
        <v>309</v>
      </c>
      <c r="D24" s="404"/>
      <c r="E24" s="404"/>
      <c r="F24" s="158"/>
      <c r="G24" s="159">
        <f>ROUNDUP(G21/26*5,2)</f>
        <v>3.52</v>
      </c>
    </row>
    <row r="25" spans="1:8" x14ac:dyDescent="0.2">
      <c r="A25" s="46"/>
      <c r="B25" s="33" t="s">
        <v>310</v>
      </c>
      <c r="C25" s="400" t="s">
        <v>311</v>
      </c>
      <c r="D25" s="401"/>
      <c r="E25" s="401"/>
      <c r="F25" s="39"/>
      <c r="G25" s="159">
        <f>G21+G24</f>
        <v>21.78</v>
      </c>
    </row>
    <row r="26" spans="1:8" x14ac:dyDescent="0.2">
      <c r="A26" s="157" t="s">
        <v>312</v>
      </c>
      <c r="B26" s="33" t="s">
        <v>313</v>
      </c>
      <c r="C26" s="400" t="s">
        <v>314</v>
      </c>
      <c r="D26" s="401"/>
      <c r="E26" s="401"/>
      <c r="F26" s="158">
        <f>'Módulo 4 - D.I. e Lucro'!D27</f>
        <v>5.21E-2</v>
      </c>
      <c r="G26" s="159">
        <f>ROUNDUP(G25*F26,2)</f>
        <v>1.1399999999999999</v>
      </c>
    </row>
    <row r="27" spans="1:8" x14ac:dyDescent="0.2">
      <c r="A27" s="46"/>
      <c r="B27" s="33" t="s">
        <v>260</v>
      </c>
      <c r="C27" s="400" t="s">
        <v>315</v>
      </c>
      <c r="D27" s="401"/>
      <c r="E27" s="401"/>
      <c r="F27" s="39"/>
      <c r="G27" s="159">
        <f>G25+G26</f>
        <v>22.92</v>
      </c>
    </row>
    <row r="28" spans="1:8" x14ac:dyDescent="0.2">
      <c r="A28" s="157" t="s">
        <v>316</v>
      </c>
      <c r="B28" s="33" t="s">
        <v>317</v>
      </c>
      <c r="C28" s="400" t="s">
        <v>318</v>
      </c>
      <c r="D28" s="401"/>
      <c r="E28" s="401"/>
      <c r="F28" s="158">
        <f>'Módulo 4 - D.I. e Lucro'!D29</f>
        <v>4.3999999999999997E-2</v>
      </c>
      <c r="G28" s="159">
        <f>ROUNDUP(G27*F28,2)</f>
        <v>1.01</v>
      </c>
    </row>
    <row r="29" spans="1:8" x14ac:dyDescent="0.2">
      <c r="A29" s="46"/>
      <c r="B29" s="33" t="s">
        <v>319</v>
      </c>
      <c r="C29" s="400" t="s">
        <v>320</v>
      </c>
      <c r="D29" s="401"/>
      <c r="E29" s="401"/>
      <c r="F29" s="39"/>
      <c r="G29" s="159">
        <f>SUM(G27:G28)</f>
        <v>23.93</v>
      </c>
    </row>
    <row r="30" spans="1:8" ht="24" customHeight="1" x14ac:dyDescent="0.2">
      <c r="A30" s="157" t="s">
        <v>321</v>
      </c>
      <c r="B30" s="33" t="s">
        <v>322</v>
      </c>
      <c r="C30" s="405" t="s">
        <v>323</v>
      </c>
      <c r="D30" s="406"/>
      <c r="E30" s="406"/>
      <c r="F30" s="106">
        <f>'Módulo 5 - Tributos'!D40</f>
        <v>0.14249999999999999</v>
      </c>
      <c r="G30" s="177">
        <f>ROUNDUP(F30*(G29/(1-F30)),2)</f>
        <v>3.98</v>
      </c>
    </row>
    <row r="31" spans="1:8" x14ac:dyDescent="0.2">
      <c r="F31" s="161"/>
      <c r="G31" s="162"/>
    </row>
    <row r="32" spans="1:8" ht="14.25" x14ac:dyDescent="0.2">
      <c r="A32" s="163" t="s">
        <v>324</v>
      </c>
      <c r="B32" s="164" t="s">
        <v>325</v>
      </c>
      <c r="C32" s="165"/>
      <c r="D32" s="165"/>
      <c r="E32" s="165"/>
      <c r="F32" s="166"/>
      <c r="G32" s="167">
        <f>G29+G30</f>
        <v>27.91</v>
      </c>
      <c r="H32" s="280"/>
    </row>
    <row r="33" spans="1:15" x14ac:dyDescent="0.2">
      <c r="A33" s="169"/>
      <c r="B33" s="170"/>
      <c r="C33" s="171"/>
      <c r="D33" s="171"/>
      <c r="E33" s="171"/>
      <c r="F33" s="172"/>
      <c r="G33" s="173"/>
      <c r="H33" s="280"/>
    </row>
    <row r="34" spans="1:15" x14ac:dyDescent="0.2">
      <c r="A34" s="169"/>
      <c r="B34" s="170"/>
      <c r="C34" s="171"/>
      <c r="D34" s="171"/>
      <c r="E34" s="171"/>
      <c r="F34" s="172"/>
      <c r="G34" s="173"/>
      <c r="H34" s="280"/>
    </row>
    <row r="35" spans="1:15" x14ac:dyDescent="0.2">
      <c r="A35" s="169"/>
      <c r="B35" s="170"/>
      <c r="C35" s="171"/>
      <c r="D35" s="171"/>
      <c r="E35" s="171"/>
      <c r="F35" s="172"/>
      <c r="G35" s="173"/>
      <c r="H35" s="280"/>
    </row>
    <row r="36" spans="1:15" s="165" customFormat="1" x14ac:dyDescent="0.2">
      <c r="A36" s="372" t="s">
        <v>326</v>
      </c>
      <c r="B36" s="373"/>
      <c r="C36" s="373"/>
      <c r="D36" s="373"/>
      <c r="E36" s="373"/>
      <c r="F36" s="373"/>
      <c r="G36" s="373"/>
    </row>
    <row r="37" spans="1:15" ht="27.75" x14ac:dyDescent="0.2">
      <c r="A37" s="368"/>
      <c r="B37" s="369" t="s">
        <v>296</v>
      </c>
      <c r="C37" s="370" t="s">
        <v>297</v>
      </c>
      <c r="D37" s="371" t="s">
        <v>298</v>
      </c>
      <c r="E37" s="370" t="s">
        <v>299</v>
      </c>
      <c r="F37" s="364" t="s">
        <v>300</v>
      </c>
      <c r="G37" s="364" t="s">
        <v>301</v>
      </c>
    </row>
    <row r="38" spans="1:15" ht="21" x14ac:dyDescent="0.35">
      <c r="A38" s="134" t="s">
        <v>327</v>
      </c>
      <c r="B38" s="286" t="s">
        <v>328</v>
      </c>
      <c r="C38" s="275" t="s">
        <v>304</v>
      </c>
      <c r="D38" s="287">
        <v>0.6</v>
      </c>
      <c r="E38" s="275">
        <v>2100</v>
      </c>
      <c r="F38" s="360">
        <f>ROUNDUP(('Módulo 1 - Remuneração'!E37*(1+'Módulo 3 - Encargos'!D36+'Módulo 3 - Encargos'!D43+'Módulo 3 - Encargos'!D46+('Módulo 3 - Encargos'!D46*'Módulo 3 - Encargos'!D36)+'Módulo 3 - Encargos'!D77))/220,2)</f>
        <v>11.41</v>
      </c>
      <c r="G38" s="244">
        <f>ROUNDUP((F38*(1+D38)),2)</f>
        <v>18.260000000000002</v>
      </c>
    </row>
    <row r="40" spans="1:15" x14ac:dyDescent="0.2">
      <c r="C40" s="417" t="s">
        <v>305</v>
      </c>
      <c r="D40" s="417"/>
      <c r="E40" s="417"/>
      <c r="F40" s="83" t="s">
        <v>306</v>
      </c>
      <c r="G40" s="83" t="s">
        <v>53</v>
      </c>
    </row>
    <row r="41" spans="1:15" ht="25.5" customHeight="1" x14ac:dyDescent="0.2">
      <c r="A41" s="157" t="s">
        <v>329</v>
      </c>
      <c r="B41" s="33" t="s">
        <v>308</v>
      </c>
      <c r="C41" s="403" t="s">
        <v>330</v>
      </c>
      <c r="D41" s="404"/>
      <c r="E41" s="404"/>
      <c r="F41" s="158"/>
      <c r="G41" s="159">
        <f>ROUNDUP(G38/26*5,2)</f>
        <v>3.52</v>
      </c>
      <c r="H41" s="150"/>
      <c r="I41" s="150"/>
      <c r="J41" s="150"/>
      <c r="K41" s="150"/>
      <c r="L41" s="150"/>
      <c r="M41" s="150"/>
      <c r="N41" s="150"/>
      <c r="O41" s="150"/>
    </row>
    <row r="42" spans="1:15" x14ac:dyDescent="0.2">
      <c r="A42" s="46"/>
      <c r="B42" s="33" t="s">
        <v>310</v>
      </c>
      <c r="C42" s="400" t="s">
        <v>331</v>
      </c>
      <c r="D42" s="401"/>
      <c r="E42" s="401"/>
      <c r="F42" s="39"/>
      <c r="G42" s="159">
        <f>G38+G41</f>
        <v>21.78</v>
      </c>
      <c r="H42" s="150"/>
      <c r="I42" s="150"/>
      <c r="J42" s="150"/>
      <c r="K42" s="150"/>
      <c r="L42" s="150"/>
      <c r="M42" s="150"/>
      <c r="N42" s="150"/>
      <c r="O42" s="150"/>
    </row>
    <row r="43" spans="1:15" x14ac:dyDescent="0.2">
      <c r="A43" s="157" t="s">
        <v>332</v>
      </c>
      <c r="B43" s="33" t="s">
        <v>313</v>
      </c>
      <c r="C43" s="400" t="s">
        <v>333</v>
      </c>
      <c r="D43" s="401"/>
      <c r="E43" s="401"/>
      <c r="F43" s="158">
        <f>'Módulo 4 - D.I. e Lucro'!D27</f>
        <v>5.21E-2</v>
      </c>
      <c r="G43" s="159">
        <f>ROUNDUP(G42*F43,2)</f>
        <v>1.1399999999999999</v>
      </c>
    </row>
    <row r="44" spans="1:15" x14ac:dyDescent="0.2">
      <c r="A44" s="46"/>
      <c r="B44" s="33" t="s">
        <v>260</v>
      </c>
      <c r="C44" s="405" t="s">
        <v>334</v>
      </c>
      <c r="D44" s="406"/>
      <c r="E44" s="406"/>
      <c r="F44" s="33"/>
      <c r="G44" s="177">
        <f>G42+G43</f>
        <v>22.92</v>
      </c>
    </row>
    <row r="45" spans="1:15" x14ac:dyDescent="0.2">
      <c r="A45" s="157" t="s">
        <v>335</v>
      </c>
      <c r="B45" s="33" t="s">
        <v>317</v>
      </c>
      <c r="C45" s="405" t="s">
        <v>336</v>
      </c>
      <c r="D45" s="406"/>
      <c r="E45" s="406"/>
      <c r="F45" s="278">
        <f>'Módulo 4 - D.I. e Lucro'!D29</f>
        <v>4.3999999999999997E-2</v>
      </c>
      <c r="G45" s="177">
        <f>ROUNDUP(G44*F45,2)</f>
        <v>1.01</v>
      </c>
    </row>
    <row r="46" spans="1:15" x14ac:dyDescent="0.2">
      <c r="A46" s="46"/>
      <c r="B46" s="33" t="s">
        <v>319</v>
      </c>
      <c r="C46" s="405" t="s">
        <v>337</v>
      </c>
      <c r="D46" s="406"/>
      <c r="E46" s="406"/>
      <c r="F46" s="33"/>
      <c r="G46" s="177">
        <f>SUM(G44:G45)</f>
        <v>23.93</v>
      </c>
    </row>
    <row r="47" spans="1:15" x14ac:dyDescent="0.2">
      <c r="A47" s="157" t="s">
        <v>338</v>
      </c>
      <c r="B47" s="33" t="s">
        <v>322</v>
      </c>
      <c r="C47" s="405" t="s">
        <v>323</v>
      </c>
      <c r="D47" s="406"/>
      <c r="E47" s="406"/>
      <c r="F47" s="106">
        <f>'Módulo 5 - Tributos'!D40</f>
        <v>0.14249999999999999</v>
      </c>
      <c r="G47" s="177">
        <f>ROUNDUP(F47*(G46/(1-F47)),2)</f>
        <v>3.98</v>
      </c>
    </row>
    <row r="48" spans="1:15" x14ac:dyDescent="0.2">
      <c r="F48" s="161"/>
      <c r="G48" s="162"/>
    </row>
    <row r="49" spans="1:8" ht="14.25" x14ac:dyDescent="0.2">
      <c r="A49" s="163" t="s">
        <v>339</v>
      </c>
      <c r="B49" s="164" t="s">
        <v>325</v>
      </c>
      <c r="C49" s="165"/>
      <c r="D49" s="165"/>
      <c r="E49" s="165"/>
      <c r="F49" s="166"/>
      <c r="G49" s="167">
        <f>G46+G47</f>
        <v>27.91</v>
      </c>
      <c r="H49" s="280"/>
    </row>
    <row r="50" spans="1:8" x14ac:dyDescent="0.2">
      <c r="A50" s="169"/>
      <c r="B50" s="170"/>
      <c r="C50" s="171"/>
      <c r="D50" s="171"/>
      <c r="E50" s="171"/>
      <c r="F50" s="172"/>
      <c r="G50" s="173"/>
      <c r="H50" s="280"/>
    </row>
    <row r="51" spans="1:8" x14ac:dyDescent="0.2">
      <c r="A51" s="169"/>
      <c r="B51" s="170"/>
      <c r="C51" s="171"/>
      <c r="D51" s="171"/>
      <c r="E51" s="171"/>
      <c r="F51" s="172"/>
      <c r="G51" s="173"/>
      <c r="H51" s="280"/>
    </row>
    <row r="52" spans="1:8" x14ac:dyDescent="0.2">
      <c r="A52" s="169"/>
      <c r="B52" s="170"/>
      <c r="C52" s="171"/>
      <c r="D52" s="171"/>
      <c r="E52" s="171"/>
      <c r="F52" s="172"/>
      <c r="G52" s="173"/>
      <c r="H52" s="280"/>
    </row>
    <row r="53" spans="1:8" x14ac:dyDescent="0.2">
      <c r="A53" s="57" t="s">
        <v>340</v>
      </c>
      <c r="B53" s="57"/>
      <c r="C53" s="57"/>
      <c r="D53" s="57"/>
      <c r="E53" s="57"/>
      <c r="F53" s="57"/>
      <c r="G53" s="57"/>
    </row>
    <row r="54" spans="1:8" ht="27.75" x14ac:dyDescent="0.2">
      <c r="A54" s="33"/>
      <c r="B54" s="81" t="s">
        <v>296</v>
      </c>
      <c r="C54" s="83" t="s">
        <v>297</v>
      </c>
      <c r="D54" s="149" t="s">
        <v>298</v>
      </c>
      <c r="E54" s="83" t="s">
        <v>299</v>
      </c>
      <c r="F54" s="58" t="s">
        <v>300</v>
      </c>
      <c r="G54" s="58" t="s">
        <v>301</v>
      </c>
    </row>
    <row r="55" spans="1:8" ht="21" x14ac:dyDescent="0.35">
      <c r="A55" s="134" t="s">
        <v>341</v>
      </c>
      <c r="B55" s="286" t="s">
        <v>574</v>
      </c>
      <c r="C55" s="275" t="s">
        <v>304</v>
      </c>
      <c r="D55" s="287">
        <v>0.8</v>
      </c>
      <c r="E55" s="275">
        <v>2520</v>
      </c>
      <c r="F55" s="360">
        <f>ROUNDUP(('Módulo 1 - Remuneração'!E37*(1+'Módulo 3 - Encargos'!D36+'Módulo 3 - Encargos'!D43+'Módulo 3 - Encargos'!D46+('Módulo 3 - Encargos'!D46*'Módulo 3 - Encargos'!D36)+'Módulo 3 - Encargos'!D77))/220,2)</f>
        <v>11.41</v>
      </c>
      <c r="G55" s="244">
        <f>ROUNDUP((F55*(1+D55)),2)</f>
        <v>20.54</v>
      </c>
    </row>
    <row r="57" spans="1:8" x14ac:dyDescent="0.2">
      <c r="C57" s="417" t="s">
        <v>305</v>
      </c>
      <c r="D57" s="417"/>
      <c r="E57" s="417"/>
      <c r="F57" s="83" t="s">
        <v>306</v>
      </c>
      <c r="G57" s="83" t="s">
        <v>53</v>
      </c>
    </row>
    <row r="58" spans="1:8" ht="25.5" customHeight="1" x14ac:dyDescent="0.2">
      <c r="A58" s="157" t="s">
        <v>343</v>
      </c>
      <c r="B58" s="33" t="s">
        <v>308</v>
      </c>
      <c r="C58" s="403" t="s">
        <v>344</v>
      </c>
      <c r="D58" s="404"/>
      <c r="E58" s="404"/>
      <c r="F58" s="158"/>
      <c r="G58" s="159">
        <f>ROUNDUP(G55/26*5,2)</f>
        <v>3.95</v>
      </c>
    </row>
    <row r="59" spans="1:8" x14ac:dyDescent="0.2">
      <c r="A59" s="46"/>
      <c r="B59" s="33" t="s">
        <v>310</v>
      </c>
      <c r="C59" s="400" t="s">
        <v>345</v>
      </c>
      <c r="D59" s="401"/>
      <c r="E59" s="401"/>
      <c r="F59" s="39"/>
      <c r="G59" s="159">
        <f>G55+G58</f>
        <v>24.49</v>
      </c>
    </row>
    <row r="60" spans="1:8" x14ac:dyDescent="0.2">
      <c r="A60" s="157" t="s">
        <v>346</v>
      </c>
      <c r="B60" s="33" t="s">
        <v>313</v>
      </c>
      <c r="C60" s="400" t="s">
        <v>347</v>
      </c>
      <c r="D60" s="401"/>
      <c r="E60" s="401"/>
      <c r="F60" s="158">
        <f>'Módulo 4 - D.I. e Lucro'!D27</f>
        <v>5.21E-2</v>
      </c>
      <c r="G60" s="159">
        <f>ROUNDUP(G59*F60,2)</f>
        <v>1.28</v>
      </c>
    </row>
    <row r="61" spans="1:8" x14ac:dyDescent="0.2">
      <c r="A61" s="46"/>
      <c r="B61" s="33" t="s">
        <v>260</v>
      </c>
      <c r="C61" s="405" t="s">
        <v>348</v>
      </c>
      <c r="D61" s="406"/>
      <c r="E61" s="406"/>
      <c r="F61" s="33"/>
      <c r="G61" s="177">
        <f>G59+G60</f>
        <v>25.77</v>
      </c>
    </row>
    <row r="62" spans="1:8" x14ac:dyDescent="0.2">
      <c r="A62" s="157" t="s">
        <v>349</v>
      </c>
      <c r="B62" s="33" t="s">
        <v>317</v>
      </c>
      <c r="C62" s="405" t="s">
        <v>350</v>
      </c>
      <c r="D62" s="406"/>
      <c r="E62" s="406"/>
      <c r="F62" s="278">
        <f>'Módulo 4 - D.I. e Lucro'!D29</f>
        <v>4.3999999999999997E-2</v>
      </c>
      <c r="G62" s="177">
        <f>ROUNDUP(G61*F62,2)</f>
        <v>1.1399999999999999</v>
      </c>
    </row>
    <row r="63" spans="1:8" x14ac:dyDescent="0.2">
      <c r="A63" s="46"/>
      <c r="B63" s="33" t="s">
        <v>319</v>
      </c>
      <c r="C63" s="405" t="s">
        <v>351</v>
      </c>
      <c r="D63" s="406"/>
      <c r="E63" s="406"/>
      <c r="F63" s="33"/>
      <c r="G63" s="177">
        <f>SUM(G61:G62)</f>
        <v>26.91</v>
      </c>
    </row>
    <row r="64" spans="1:8" ht="25.5" customHeight="1" x14ac:dyDescent="0.2">
      <c r="A64" s="157" t="s">
        <v>352</v>
      </c>
      <c r="B64" s="33" t="s">
        <v>322</v>
      </c>
      <c r="C64" s="405" t="s">
        <v>323</v>
      </c>
      <c r="D64" s="406"/>
      <c r="E64" s="406"/>
      <c r="F64" s="106">
        <f>'Módulo 5 - Tributos'!D40</f>
        <v>0.14249999999999999</v>
      </c>
      <c r="G64" s="177">
        <f>ROUNDUP(F64*(G63/(1-F64)),2)</f>
        <v>4.4800000000000004</v>
      </c>
    </row>
    <row r="65" spans="1:8" x14ac:dyDescent="0.2">
      <c r="F65" s="161"/>
      <c r="G65" s="162"/>
    </row>
    <row r="66" spans="1:8" ht="14.25" x14ac:dyDescent="0.2">
      <c r="A66" s="163" t="s">
        <v>353</v>
      </c>
      <c r="B66" s="164" t="s">
        <v>325</v>
      </c>
      <c r="C66" s="165"/>
      <c r="D66" s="165"/>
      <c r="E66" s="165"/>
      <c r="F66" s="166"/>
      <c r="G66" s="167">
        <f>G63+G64</f>
        <v>31.39</v>
      </c>
      <c r="H66" s="280"/>
    </row>
    <row r="67" spans="1:8" x14ac:dyDescent="0.2">
      <c r="A67" s="169"/>
      <c r="B67" s="170"/>
      <c r="C67" s="171"/>
      <c r="D67" s="171"/>
      <c r="E67" s="171"/>
      <c r="F67" s="172"/>
      <c r="G67" s="173"/>
      <c r="H67" s="280"/>
    </row>
    <row r="68" spans="1:8" s="28" customFormat="1" x14ac:dyDescent="0.2">
      <c r="A68" s="66"/>
      <c r="B68" s="169"/>
      <c r="C68" s="66"/>
      <c r="D68" s="66"/>
      <c r="E68" s="66"/>
      <c r="F68" s="178"/>
      <c r="G68" s="173"/>
      <c r="H68" s="281"/>
    </row>
    <row r="69" spans="1:8" s="28" customFormat="1" x14ac:dyDescent="0.2">
      <c r="A69" s="66"/>
      <c r="B69" s="169"/>
      <c r="C69" s="66"/>
      <c r="D69" s="66"/>
      <c r="E69" s="66"/>
      <c r="F69" s="178"/>
      <c r="G69" s="173"/>
      <c r="H69" s="281"/>
    </row>
    <row r="70" spans="1:8" x14ac:dyDescent="0.2">
      <c r="A70" s="57" t="s">
        <v>354</v>
      </c>
      <c r="B70" s="57"/>
      <c r="C70" s="57"/>
      <c r="D70" s="57"/>
      <c r="E70" s="57"/>
      <c r="F70" s="57"/>
      <c r="G70" s="57"/>
    </row>
    <row r="71" spans="1:8" ht="27.75" x14ac:dyDescent="0.2">
      <c r="A71" s="33"/>
      <c r="B71" s="81" t="s">
        <v>296</v>
      </c>
      <c r="C71" s="83" t="s">
        <v>297</v>
      </c>
      <c r="D71" s="149" t="s">
        <v>298</v>
      </c>
      <c r="E71" s="83" t="s">
        <v>299</v>
      </c>
      <c r="F71" s="58" t="s">
        <v>300</v>
      </c>
      <c r="G71" s="58" t="s">
        <v>301</v>
      </c>
    </row>
    <row r="72" spans="1:8" ht="21" x14ac:dyDescent="0.35">
      <c r="A72" s="134" t="s">
        <v>467</v>
      </c>
      <c r="B72" s="151" t="s">
        <v>356</v>
      </c>
      <c r="C72" s="275" t="s">
        <v>304</v>
      </c>
      <c r="D72" s="287">
        <v>1</v>
      </c>
      <c r="E72" s="275">
        <v>6720</v>
      </c>
      <c r="F72" s="360">
        <f>ROUNDUP(('Módulo 1 - Remuneração'!E37*(1+'Módulo 3 - Encargos'!D36+'Módulo 3 - Encargos'!D43+'Módulo 3 - Encargos'!D46+('Módulo 3 - Encargos'!D46*'Módulo 3 - Encargos'!D36)+'Módulo 3 - Encargos'!D77))/220,2)</f>
        <v>11.41</v>
      </c>
      <c r="G72" s="244">
        <f>ROUNDUP((F72*(1+D72)),2)</f>
        <v>22.82</v>
      </c>
    </row>
    <row r="74" spans="1:8" x14ac:dyDescent="0.2">
      <c r="C74" s="417" t="s">
        <v>305</v>
      </c>
      <c r="D74" s="417"/>
      <c r="E74" s="417"/>
      <c r="F74" s="83" t="s">
        <v>306</v>
      </c>
      <c r="G74" s="83" t="s">
        <v>53</v>
      </c>
    </row>
    <row r="75" spans="1:8" ht="25.5" customHeight="1" x14ac:dyDescent="0.2">
      <c r="A75" s="157" t="s">
        <v>357</v>
      </c>
      <c r="B75" s="33" t="s">
        <v>308</v>
      </c>
      <c r="C75" s="403" t="s">
        <v>358</v>
      </c>
      <c r="D75" s="404"/>
      <c r="E75" s="404"/>
      <c r="F75" s="158"/>
      <c r="G75" s="159">
        <f>ROUNDUP(G72/24*7,2)</f>
        <v>6.66</v>
      </c>
    </row>
    <row r="76" spans="1:8" x14ac:dyDescent="0.2">
      <c r="A76" s="46"/>
      <c r="B76" s="33" t="s">
        <v>310</v>
      </c>
      <c r="C76" s="400" t="s">
        <v>359</v>
      </c>
      <c r="D76" s="401"/>
      <c r="E76" s="401"/>
      <c r="F76" s="39"/>
      <c r="G76" s="159">
        <f>G72+G75</f>
        <v>29.48</v>
      </c>
    </row>
    <row r="77" spans="1:8" x14ac:dyDescent="0.2">
      <c r="A77" s="157" t="s">
        <v>360</v>
      </c>
      <c r="B77" s="33" t="s">
        <v>313</v>
      </c>
      <c r="C77" s="400" t="s">
        <v>361</v>
      </c>
      <c r="D77" s="401"/>
      <c r="E77" s="401"/>
      <c r="F77" s="158">
        <f>'Módulo 4 - D.I. e Lucro'!D27</f>
        <v>5.21E-2</v>
      </c>
      <c r="G77" s="159">
        <f>ROUNDUP(G76*F77,2)</f>
        <v>1.54</v>
      </c>
    </row>
    <row r="78" spans="1:8" x14ac:dyDescent="0.2">
      <c r="A78" s="46"/>
      <c r="B78" s="33" t="s">
        <v>260</v>
      </c>
      <c r="C78" s="405" t="s">
        <v>362</v>
      </c>
      <c r="D78" s="406"/>
      <c r="E78" s="406"/>
      <c r="F78" s="33"/>
      <c r="G78" s="177">
        <f>G76+G77</f>
        <v>31.02</v>
      </c>
    </row>
    <row r="79" spans="1:8" x14ac:dyDescent="0.2">
      <c r="A79" s="157" t="s">
        <v>363</v>
      </c>
      <c r="B79" s="33" t="s">
        <v>317</v>
      </c>
      <c r="C79" s="405" t="s">
        <v>364</v>
      </c>
      <c r="D79" s="406"/>
      <c r="E79" s="406"/>
      <c r="F79" s="278">
        <f>'Módulo 4 - D.I. e Lucro'!D29</f>
        <v>4.3999999999999997E-2</v>
      </c>
      <c r="G79" s="177">
        <f>ROUNDUP(G78*F79,2)</f>
        <v>1.37</v>
      </c>
    </row>
    <row r="80" spans="1:8" ht="12" customHeight="1" x14ac:dyDescent="0.2">
      <c r="A80" s="46"/>
      <c r="B80" s="33" t="s">
        <v>319</v>
      </c>
      <c r="C80" s="405" t="s">
        <v>365</v>
      </c>
      <c r="D80" s="406"/>
      <c r="E80" s="406"/>
      <c r="F80" s="33"/>
      <c r="G80" s="177">
        <f>SUM(G78:G79)</f>
        <v>32.39</v>
      </c>
    </row>
    <row r="81" spans="1:8" ht="24" customHeight="1" x14ac:dyDescent="0.2">
      <c r="A81" s="157" t="s">
        <v>366</v>
      </c>
      <c r="B81" s="33" t="s">
        <v>322</v>
      </c>
      <c r="C81" s="405" t="s">
        <v>323</v>
      </c>
      <c r="D81" s="406"/>
      <c r="E81" s="406"/>
      <c r="F81" s="106">
        <f>'Módulo 5 - Tributos'!D40</f>
        <v>0.14249999999999999</v>
      </c>
      <c r="G81" s="177">
        <f>ROUNDUP(F81*(G80/(1-F81)),2)</f>
        <v>5.39</v>
      </c>
    </row>
    <row r="82" spans="1:8" x14ac:dyDescent="0.2">
      <c r="F82" s="161"/>
      <c r="G82" s="162"/>
    </row>
    <row r="83" spans="1:8" ht="14.25" x14ac:dyDescent="0.2">
      <c r="A83" s="163" t="s">
        <v>367</v>
      </c>
      <c r="B83" s="164" t="s">
        <v>325</v>
      </c>
      <c r="C83" s="165"/>
      <c r="D83" s="165"/>
      <c r="E83" s="165"/>
      <c r="F83" s="166"/>
      <c r="G83" s="167">
        <f>G80+G81</f>
        <v>37.78</v>
      </c>
      <c r="H83" s="280"/>
    </row>
    <row r="84" spans="1:8" s="28" customFormat="1" x14ac:dyDescent="0.2">
      <c r="A84" s="66"/>
      <c r="B84" s="169"/>
      <c r="C84" s="66"/>
      <c r="D84" s="66"/>
      <c r="E84" s="66"/>
      <c r="F84" s="178"/>
      <c r="G84" s="173"/>
      <c r="H84" s="281"/>
    </row>
    <row r="85" spans="1:8" s="28" customFormat="1" x14ac:dyDescent="0.2">
      <c r="A85" s="66"/>
      <c r="B85" s="169"/>
      <c r="C85" s="66"/>
      <c r="D85" s="66"/>
      <c r="E85" s="66"/>
      <c r="F85" s="178"/>
      <c r="G85" s="173"/>
      <c r="H85" s="281"/>
    </row>
    <row r="86" spans="1:8" s="28" customFormat="1" x14ac:dyDescent="0.2">
      <c r="A86" s="66"/>
      <c r="B86" s="169"/>
      <c r="C86" s="66"/>
      <c r="D86" s="66"/>
      <c r="E86" s="66"/>
      <c r="F86" s="178"/>
      <c r="G86" s="173"/>
      <c r="H86" s="281"/>
    </row>
    <row r="87" spans="1:8" s="28" customFormat="1" x14ac:dyDescent="0.2">
      <c r="A87" s="57" t="s">
        <v>368</v>
      </c>
      <c r="B87" s="57"/>
      <c r="C87" s="57"/>
      <c r="D87" s="57"/>
      <c r="E87" s="57"/>
      <c r="F87" s="57"/>
      <c r="G87" s="173"/>
      <c r="H87" s="281"/>
    </row>
    <row r="88" spans="1:8" s="28" customFormat="1" ht="15" x14ac:dyDescent="0.2">
      <c r="A88" s="66"/>
      <c r="B88" s="66"/>
      <c r="C88" s="46"/>
      <c r="D88" s="33" t="s">
        <v>305</v>
      </c>
      <c r="E88" s="35" t="s">
        <v>369</v>
      </c>
      <c r="F88" s="35" t="s">
        <v>370</v>
      </c>
      <c r="G88" s="35" t="s">
        <v>371</v>
      </c>
      <c r="H88" s="281"/>
    </row>
    <row r="89" spans="1:8" s="28" customFormat="1" x14ac:dyDescent="0.2">
      <c r="A89" s="59" t="s">
        <v>324</v>
      </c>
      <c r="B89" s="151" t="s">
        <v>303</v>
      </c>
      <c r="C89" s="46"/>
      <c r="D89" s="180" t="s">
        <v>468</v>
      </c>
      <c r="E89" s="288">
        <f>E21</f>
        <v>3780</v>
      </c>
      <c r="F89" s="284">
        <f>G32</f>
        <v>27.91</v>
      </c>
      <c r="G89" s="270">
        <f>E89*F89</f>
        <v>105499.8</v>
      </c>
      <c r="H89" s="281"/>
    </row>
    <row r="90" spans="1:8" s="28" customFormat="1" x14ac:dyDescent="0.2">
      <c r="A90" s="59" t="s">
        <v>339</v>
      </c>
      <c r="B90" s="151" t="s">
        <v>328</v>
      </c>
      <c r="C90" s="46"/>
      <c r="D90" s="180" t="s">
        <v>469</v>
      </c>
      <c r="E90" s="288">
        <f>E38</f>
        <v>2100</v>
      </c>
      <c r="F90" s="284">
        <f>G49</f>
        <v>27.91</v>
      </c>
      <c r="G90" s="270">
        <f>E90*F90</f>
        <v>58611</v>
      </c>
      <c r="H90" s="281"/>
    </row>
    <row r="91" spans="1:8" s="28" customFormat="1" x14ac:dyDescent="0.2">
      <c r="A91" s="59" t="s">
        <v>353</v>
      </c>
      <c r="B91" s="151" t="s">
        <v>342</v>
      </c>
      <c r="C91" s="46"/>
      <c r="D91" s="180" t="s">
        <v>470</v>
      </c>
      <c r="E91" s="288">
        <f>E55</f>
        <v>2520</v>
      </c>
      <c r="F91" s="284">
        <f>G66</f>
        <v>31.39</v>
      </c>
      <c r="G91" s="270">
        <f>E91*F91</f>
        <v>79102.8</v>
      </c>
      <c r="H91" s="281"/>
    </row>
    <row r="92" spans="1:8" s="28" customFormat="1" x14ac:dyDescent="0.2">
      <c r="A92" s="33" t="s">
        <v>367</v>
      </c>
      <c r="B92" s="151" t="s">
        <v>356</v>
      </c>
      <c r="C92" s="46"/>
      <c r="D92" s="180" t="s">
        <v>471</v>
      </c>
      <c r="E92" s="288">
        <f>E72</f>
        <v>6720</v>
      </c>
      <c r="F92" s="284">
        <f>G83</f>
        <v>37.78</v>
      </c>
      <c r="G92" s="270">
        <f>E92*F92</f>
        <v>253881.60000000001</v>
      </c>
      <c r="H92" s="281"/>
    </row>
    <row r="93" spans="1:8" s="28" customFormat="1" ht="15" x14ac:dyDescent="0.2">
      <c r="A93" s="46"/>
      <c r="B93" s="183" t="s">
        <v>376</v>
      </c>
      <c r="C93" s="165"/>
      <c r="D93" s="165"/>
      <c r="E93" s="166"/>
      <c r="F93" s="184"/>
      <c r="G93" s="167">
        <f>SUM(G89:G92)</f>
        <v>497095.2</v>
      </c>
      <c r="H93" s="281"/>
    </row>
    <row r="94" spans="1:8" s="28" customFormat="1" x14ac:dyDescent="0.2">
      <c r="A94" s="66"/>
      <c r="B94" s="169"/>
      <c r="C94" s="66"/>
      <c r="D94" s="66"/>
      <c r="E94" s="66"/>
      <c r="F94" s="178"/>
      <c r="G94" s="173"/>
      <c r="H94" s="281"/>
    </row>
    <row r="95" spans="1:8" x14ac:dyDescent="0.2">
      <c r="A95" s="20" t="s">
        <v>133</v>
      </c>
    </row>
    <row r="96" spans="1:8" x14ac:dyDescent="0.2">
      <c r="A96" s="396" t="s">
        <v>377</v>
      </c>
      <c r="B96" s="396"/>
      <c r="C96" s="396"/>
      <c r="D96" s="396"/>
      <c r="E96" s="396"/>
    </row>
    <row r="97" spans="1:5" s="28" customFormat="1" x14ac:dyDescent="0.2">
      <c r="A97" s="411" t="s">
        <v>378</v>
      </c>
      <c r="B97" s="411"/>
      <c r="C97" s="411"/>
      <c r="D97" s="411"/>
      <c r="E97" s="411"/>
    </row>
    <row r="98" spans="1:5" x14ac:dyDescent="0.2">
      <c r="A98" s="396" t="s">
        <v>379</v>
      </c>
      <c r="B98" s="396"/>
      <c r="C98" s="396"/>
      <c r="D98" s="396"/>
      <c r="E98" s="396"/>
    </row>
    <row r="99" spans="1:5" s="28" customFormat="1" ht="27" customHeight="1" x14ac:dyDescent="0.2">
      <c r="A99" s="412" t="s">
        <v>380</v>
      </c>
      <c r="B99" s="411"/>
      <c r="C99" s="411"/>
      <c r="D99" s="411"/>
      <c r="E99" s="411"/>
    </row>
    <row r="100" spans="1:5" s="28" customFormat="1" ht="12.75" customHeight="1" x14ac:dyDescent="0.2">
      <c r="A100" s="409" t="s">
        <v>381</v>
      </c>
      <c r="B100" s="410"/>
      <c r="C100" s="410"/>
      <c r="D100" s="410"/>
      <c r="E100" s="410"/>
    </row>
    <row r="101" spans="1:5" s="28" customFormat="1" ht="15" x14ac:dyDescent="0.2">
      <c r="A101" s="407" t="s">
        <v>382</v>
      </c>
      <c r="B101" s="408"/>
      <c r="C101" s="408"/>
      <c r="D101" s="408"/>
      <c r="E101" s="408"/>
    </row>
    <row r="102" spans="1:5" s="28" customFormat="1" ht="15" x14ac:dyDescent="0.2">
      <c r="A102" s="409" t="s">
        <v>383</v>
      </c>
      <c r="B102" s="410"/>
      <c r="C102" s="410"/>
      <c r="D102" s="410"/>
      <c r="E102" s="410"/>
    </row>
  </sheetData>
  <sheetProtection password="876C" sheet="1" objects="1" scenarios="1" selectLockedCells="1"/>
  <mergeCells count="50">
    <mergeCell ref="A101:E101"/>
    <mergeCell ref="A102:E102"/>
    <mergeCell ref="C81:E81"/>
    <mergeCell ref="A96:E96"/>
    <mergeCell ref="A97:E97"/>
    <mergeCell ref="A98:E98"/>
    <mergeCell ref="A99:E99"/>
    <mergeCell ref="A100:E100"/>
    <mergeCell ref="C80:E80"/>
    <mergeCell ref="C60:E60"/>
    <mergeCell ref="C61:E61"/>
    <mergeCell ref="C62:E62"/>
    <mergeCell ref="C63:E63"/>
    <mergeCell ref="C64:E64"/>
    <mergeCell ref="C74:E74"/>
    <mergeCell ref="C75:E75"/>
    <mergeCell ref="C76:E76"/>
    <mergeCell ref="C77:E77"/>
    <mergeCell ref="C78:E78"/>
    <mergeCell ref="C79:E79"/>
    <mergeCell ref="C59:E59"/>
    <mergeCell ref="C30:E30"/>
    <mergeCell ref="C40:E40"/>
    <mergeCell ref="C41:E41"/>
    <mergeCell ref="C42:E42"/>
    <mergeCell ref="C43:E43"/>
    <mergeCell ref="C44:E44"/>
    <mergeCell ref="C45:E45"/>
    <mergeCell ref="C46:E46"/>
    <mergeCell ref="C47:E47"/>
    <mergeCell ref="C57:E57"/>
    <mergeCell ref="C58:E58"/>
    <mergeCell ref="C29:E29"/>
    <mergeCell ref="C11:E11"/>
    <mergeCell ref="C13:E13"/>
    <mergeCell ref="C14:E14"/>
    <mergeCell ref="C15:E15"/>
    <mergeCell ref="C16:E16"/>
    <mergeCell ref="C23:E23"/>
    <mergeCell ref="C24:E24"/>
    <mergeCell ref="C25:E25"/>
    <mergeCell ref="C26:E26"/>
    <mergeCell ref="C27:E27"/>
    <mergeCell ref="C28:E28"/>
    <mergeCell ref="C10:E10"/>
    <mergeCell ref="C3:E3"/>
    <mergeCell ref="C4:E4"/>
    <mergeCell ref="C5:E5"/>
    <mergeCell ref="C7:E7"/>
    <mergeCell ref="C8:E8"/>
  </mergeCells>
  <pageMargins left="1.1811023622047245" right="0.78740157480314965" top="1.1811023622047245" bottom="0.78740157480314965" header="0.31496062992125984" footer="0.31496062992125984"/>
  <pageSetup paperSize="9" scale="54" fitToHeight="8" orientation="landscape" r:id="rId1"/>
  <headerFooter alignWithMargins="0"/>
  <rowBreaks count="1" manualBreakCount="1">
    <brk id="68" max="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A1:F269"/>
  <sheetViews>
    <sheetView showGridLines="0" zoomScaleNormal="100" zoomScaleSheetLayoutView="85" workbookViewId="0">
      <pane ySplit="1" topLeftCell="A197" activePane="bottomLeft" state="frozen"/>
      <selection activeCell="E204" sqref="E204"/>
      <selection pane="bottomLeft" activeCell="G207" sqref="G207"/>
    </sheetView>
  </sheetViews>
  <sheetFormatPr defaultRowHeight="15" x14ac:dyDescent="0.25"/>
  <cols>
    <col min="1" max="1" width="9.140625" style="27"/>
    <col min="2" max="2" width="58.28515625" style="27" customWidth="1"/>
    <col min="3" max="3" width="52.42578125" style="27" customWidth="1"/>
    <col min="4" max="5" width="15.7109375" style="27" customWidth="1"/>
    <col min="6" max="257" width="9.140625" style="27"/>
    <col min="258" max="258" width="58.2851562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8.2851562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8.2851562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8.2851562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8.2851562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8.2851562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8.2851562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8.2851562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8.2851562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8.2851562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8.2851562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8.2851562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8.2851562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8.2851562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8.2851562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8.2851562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8.2851562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8.2851562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8.2851562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8.2851562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8.2851562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8.2851562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8.2851562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8.2851562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8.2851562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8.2851562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8.2851562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8.2851562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8.2851562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8.2851562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8.2851562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8.2851562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8.2851562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8.2851562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8.2851562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8.2851562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8.2851562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8.2851562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8.2851562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8.2851562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8.2851562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8.2851562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8.2851562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8.2851562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8.2851562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8.2851562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8.2851562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8.2851562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8.2851562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8.2851562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8.2851562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8.2851562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8.2851562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8.2851562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8.2851562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8.2851562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8.2851562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8.2851562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8.2851562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8.2851562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8.2851562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8.2851562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8.2851562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384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IF('B -Identificação da contratação'!B9="","",'B -Identificação da contratação'!B9)</f>
        <v>44 horas</v>
      </c>
      <c r="D12" s="9" t="s">
        <v>50</v>
      </c>
      <c r="E12" s="30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51</v>
      </c>
      <c r="B18" s="32"/>
      <c r="C18" s="32"/>
      <c r="D18" s="32"/>
      <c r="E18" s="32"/>
    </row>
    <row r="19" spans="1:5" s="20" customFormat="1" ht="12.75" x14ac:dyDescent="0.2">
      <c r="C19" s="33" t="s">
        <v>52</v>
      </c>
      <c r="D19" s="46"/>
      <c r="E19" s="35" t="s">
        <v>53</v>
      </c>
    </row>
    <row r="20" spans="1:5" s="20" customFormat="1" ht="83.25" customHeight="1" x14ac:dyDescent="0.2">
      <c r="A20" s="33" t="s">
        <v>54</v>
      </c>
      <c r="B20" s="33" t="s">
        <v>55</v>
      </c>
      <c r="C20" s="185" t="str">
        <f>IF('Módulo 1 - Remuneração'!C20="","",'Módulo 1 - Remuneração'!C20)</f>
        <v>A remuneração base prevista na CCT vigente (Cláusula Quinta, Parágrafo 2º) é de R$ 1.327,00, para a função de Técnico de Informática. Ocorre que devido à proximidade da data base (1º/06), inserimos o acréscimo percentual de 11,30% (onze virgula trinta por cento), equivalente ao índice do IPCA acumulado em 03/2022*, perfazendo o valor de R$ 1.476,95.</v>
      </c>
      <c r="D20" s="186"/>
      <c r="E20" s="244">
        <f>'Módulo 1 - Remuneração'!E20</f>
        <v>1476.95</v>
      </c>
    </row>
    <row r="21" spans="1:5" s="20" customFormat="1" ht="12.75" x14ac:dyDescent="0.2">
      <c r="A21" s="33" t="s">
        <v>56</v>
      </c>
      <c r="B21" s="33" t="s">
        <v>385</v>
      </c>
      <c r="C21" s="185" t="str">
        <f>IF('Módulo 1 - Remuneração'!C21="","",'Módulo 1 - Remuneração'!C21)</f>
        <v/>
      </c>
      <c r="D21" s="186"/>
      <c r="E21" s="244">
        <f>'Módulo 1 - Remuneração'!E21</f>
        <v>0</v>
      </c>
    </row>
    <row r="22" spans="1:5" s="20" customFormat="1" ht="12.75" x14ac:dyDescent="0.2">
      <c r="A22" s="33" t="s">
        <v>59</v>
      </c>
      <c r="B22" s="33" t="s">
        <v>60</v>
      </c>
      <c r="C22" s="185" t="str">
        <f>IF('Módulo 1 - Remuneração'!C22="","",'Módulo 1 - Remuneração'!C22)</f>
        <v/>
      </c>
      <c r="D22" s="186"/>
      <c r="E22" s="244">
        <f>'Módulo 1 - Remuneração'!E22</f>
        <v>0</v>
      </c>
    </row>
    <row r="23" spans="1:5" s="20" customFormat="1" ht="12.75" x14ac:dyDescent="0.2">
      <c r="A23" s="33" t="s">
        <v>61</v>
      </c>
      <c r="B23" s="33" t="s">
        <v>62</v>
      </c>
      <c r="C23" s="185" t="str">
        <f>IF('Módulo 1 - Remuneração'!C23="","",'Módulo 1 - Remuneração'!C23)</f>
        <v/>
      </c>
      <c r="D23" s="186"/>
      <c r="E23" s="244">
        <f>'Módulo 1 - Remuneração'!E23</f>
        <v>0</v>
      </c>
    </row>
    <row r="24" spans="1:5" s="20" customFormat="1" ht="12.75" x14ac:dyDescent="0.2">
      <c r="A24" s="33" t="s">
        <v>63</v>
      </c>
      <c r="B24" s="33" t="s">
        <v>64</v>
      </c>
      <c r="C24" s="185" t="str">
        <f>IF('Módulo 1 - Remuneração'!C24="","",'Módulo 1 - Remuneração'!C24)</f>
        <v/>
      </c>
      <c r="D24" s="186"/>
      <c r="E24" s="244">
        <f>'Módulo 1 - Remuneração'!E24</f>
        <v>0</v>
      </c>
    </row>
    <row r="25" spans="1:5" s="20" customFormat="1" ht="12.75" x14ac:dyDescent="0.2">
      <c r="A25" s="33" t="s">
        <v>65</v>
      </c>
      <c r="B25" s="33" t="s">
        <v>66</v>
      </c>
      <c r="C25" s="185" t="str">
        <f>IF('Módulo 1 - Remuneração'!C25="","",'Módulo 1 - Remuneração'!C25)</f>
        <v/>
      </c>
      <c r="D25" s="186"/>
      <c r="E25" s="244">
        <f>'Módulo 1 - Remuneração'!E25</f>
        <v>0</v>
      </c>
    </row>
    <row r="26" spans="1:5" s="20" customFormat="1" ht="12.75" x14ac:dyDescent="0.2">
      <c r="A26" s="33" t="s">
        <v>67</v>
      </c>
      <c r="B26" s="33" t="s">
        <v>68</v>
      </c>
      <c r="C26" s="185" t="str">
        <f>IF('Módulo 1 - Remuneração'!C26="","",'Módulo 1 - Remuneração'!C26)</f>
        <v/>
      </c>
      <c r="D26" s="186"/>
      <c r="E26" s="244">
        <f>'Módulo 1 - Remuneração'!E26</f>
        <v>0</v>
      </c>
    </row>
    <row r="27" spans="1:5" s="20" customFormat="1" ht="12.75" x14ac:dyDescent="0.2">
      <c r="A27" s="33" t="s">
        <v>69</v>
      </c>
      <c r="B27" s="33" t="s">
        <v>70</v>
      </c>
      <c r="C27" s="185" t="str">
        <f>IF('Módulo 1 - Remuneração'!C27="","",'Módulo 1 - Remuneração'!C27)</f>
        <v/>
      </c>
      <c r="D27" s="186"/>
      <c r="E27" s="244">
        <f>'Módulo 1 - Remuneração'!E27</f>
        <v>0</v>
      </c>
    </row>
    <row r="28" spans="1:5" s="20" customFormat="1" ht="12.75" x14ac:dyDescent="0.2">
      <c r="A28" s="33" t="s">
        <v>71</v>
      </c>
      <c r="B28" s="187" t="s">
        <v>386</v>
      </c>
      <c r="C28" s="188" t="s">
        <v>73</v>
      </c>
      <c r="D28" s="186"/>
      <c r="E28" s="244">
        <f>SUM(E29:E36)</f>
        <v>0</v>
      </c>
    </row>
    <row r="29" spans="1:5" s="20" customFormat="1" ht="12.75" x14ac:dyDescent="0.2">
      <c r="A29" s="44" t="s">
        <v>74</v>
      </c>
      <c r="B29" s="189" t="str">
        <f>IF('Módulo 1 - Remuneração'!B29="","",'Módulo 1 - Remuneração'!B29)</f>
        <v/>
      </c>
      <c r="C29" s="190" t="str">
        <f>IF('Módulo 1 - Remuneração'!C29="","",'Módulo 1 - Remuneração'!C29)</f>
        <v/>
      </c>
      <c r="D29" s="186"/>
      <c r="E29" s="292">
        <f>'Módulo 1 - Remuneração'!E29</f>
        <v>0</v>
      </c>
    </row>
    <row r="30" spans="1:5" s="20" customFormat="1" ht="12.75" x14ac:dyDescent="0.2">
      <c r="A30" s="44" t="s">
        <v>75</v>
      </c>
      <c r="B30" s="189" t="str">
        <f>IF('Módulo 1 - Remuneração'!B30="","",'Módulo 1 - Remuneração'!B30)</f>
        <v/>
      </c>
      <c r="C30" s="190" t="str">
        <f>IF('Módulo 1 - Remuneração'!C30="","",'Módulo 1 - Remuneração'!C30)</f>
        <v/>
      </c>
      <c r="D30" s="186"/>
      <c r="E30" s="292">
        <f>'Módulo 1 - Remuneração'!E30</f>
        <v>0</v>
      </c>
    </row>
    <row r="31" spans="1:5" s="20" customFormat="1" ht="12.75" x14ac:dyDescent="0.2">
      <c r="A31" s="44" t="s">
        <v>76</v>
      </c>
      <c r="B31" s="189" t="str">
        <f>IF('Módulo 1 - Remuneração'!B31="","",'Módulo 1 - Remuneração'!B31)</f>
        <v/>
      </c>
      <c r="C31" s="190" t="str">
        <f>IF('Módulo 1 - Remuneração'!C31="","",'Módulo 1 - Remuneração'!C31)</f>
        <v/>
      </c>
      <c r="D31" s="186"/>
      <c r="E31" s="292">
        <f>'Módulo 1 - Remuneração'!E31</f>
        <v>0</v>
      </c>
    </row>
    <row r="32" spans="1:5" s="20" customFormat="1" ht="12.75" x14ac:dyDescent="0.2">
      <c r="A32" s="44" t="s">
        <v>77</v>
      </c>
      <c r="B32" s="189" t="str">
        <f>IF('Módulo 1 - Remuneração'!B32="","",'Módulo 1 - Remuneração'!B32)</f>
        <v/>
      </c>
      <c r="C32" s="190" t="str">
        <f>IF('Módulo 1 - Remuneração'!C32="","",'Módulo 1 - Remuneração'!C32)</f>
        <v/>
      </c>
      <c r="D32" s="186"/>
      <c r="E32" s="292">
        <f>'Módulo 1 - Remuneração'!E32</f>
        <v>0</v>
      </c>
    </row>
    <row r="33" spans="1:5" s="20" customFormat="1" ht="12.75" x14ac:dyDescent="0.2">
      <c r="A33" s="44" t="s">
        <v>78</v>
      </c>
      <c r="B33" s="189" t="str">
        <f>IF('Módulo 1 - Remuneração'!B33="","",'Módulo 1 - Remuneração'!B33)</f>
        <v/>
      </c>
      <c r="C33" s="190" t="str">
        <f>IF('Módulo 1 - Remuneração'!C33="","",'Módulo 1 - Remuneração'!C33)</f>
        <v/>
      </c>
      <c r="D33" s="186"/>
      <c r="E33" s="292">
        <f>'Módulo 1 - Remuneração'!E33</f>
        <v>0</v>
      </c>
    </row>
    <row r="34" spans="1:5" s="20" customFormat="1" ht="12.75" x14ac:dyDescent="0.2">
      <c r="A34" s="44" t="s">
        <v>79</v>
      </c>
      <c r="B34" s="189" t="str">
        <f>IF('Módulo 1 - Remuneração'!B34="","",'Módulo 1 - Remuneração'!B34)</f>
        <v/>
      </c>
      <c r="C34" s="190" t="str">
        <f>IF('Módulo 1 - Remuneração'!C34="","",'Módulo 1 - Remuneração'!C34)</f>
        <v/>
      </c>
      <c r="D34" s="186"/>
      <c r="E34" s="292">
        <f>'Módulo 1 - Remuneração'!E34</f>
        <v>0</v>
      </c>
    </row>
    <row r="35" spans="1:5" s="20" customFormat="1" ht="12.75" x14ac:dyDescent="0.2">
      <c r="A35" s="44" t="s">
        <v>80</v>
      </c>
      <c r="B35" s="189" t="str">
        <f>IF('Módulo 1 - Remuneração'!B35="","",'Módulo 1 - Remuneração'!B35)</f>
        <v/>
      </c>
      <c r="C35" s="190" t="str">
        <f>IF('Módulo 1 - Remuneração'!C35="","",'Módulo 1 - Remuneração'!C35)</f>
        <v/>
      </c>
      <c r="D35" s="186"/>
      <c r="E35" s="292">
        <f>'Módulo 1 - Remuneração'!E35</f>
        <v>0</v>
      </c>
    </row>
    <row r="36" spans="1:5" s="20" customFormat="1" ht="12.75" x14ac:dyDescent="0.2">
      <c r="A36" s="44" t="s">
        <v>81</v>
      </c>
      <c r="B36" s="189" t="str">
        <f>IF('Módulo 1 - Remuneração'!B36="","",'Módulo 1 - Remuneração'!B36)</f>
        <v/>
      </c>
      <c r="C36" s="190" t="str">
        <f>IF('Módulo 1 - Remuneração'!C36="","",'Módulo 1 - Remuneração'!C36)</f>
        <v/>
      </c>
      <c r="D36" s="186"/>
      <c r="E36" s="292">
        <f>'Módulo 1 - Remuneração'!E36</f>
        <v>0</v>
      </c>
    </row>
    <row r="37" spans="1:5" s="20" customFormat="1" ht="12.75" x14ac:dyDescent="0.2">
      <c r="A37" s="46"/>
      <c r="B37" s="191" t="s">
        <v>387</v>
      </c>
      <c r="C37" s="46"/>
      <c r="D37" s="186"/>
      <c r="E37" s="293">
        <f>SUM(E20:E28)</f>
        <v>1476.95</v>
      </c>
    </row>
    <row r="38" spans="1:5" s="20" customFormat="1" ht="12.75" x14ac:dyDescent="0.2"/>
    <row r="39" spans="1:5" s="20" customFormat="1" ht="12.75" x14ac:dyDescent="0.2"/>
    <row r="40" spans="1:5" s="20" customFormat="1" ht="12.75" x14ac:dyDescent="0.2">
      <c r="A40" s="32" t="s">
        <v>86</v>
      </c>
      <c r="B40" s="32"/>
      <c r="C40" s="32"/>
      <c r="D40" s="32"/>
      <c r="E40" s="32"/>
    </row>
    <row r="41" spans="1:5" s="20" customFormat="1" ht="12.75" x14ac:dyDescent="0.2">
      <c r="C41" s="33" t="s">
        <v>52</v>
      </c>
      <c r="D41" s="46"/>
      <c r="E41" s="35" t="s">
        <v>53</v>
      </c>
    </row>
    <row r="42" spans="1:5" s="20" customFormat="1" ht="36" x14ac:dyDescent="0.2">
      <c r="A42" s="33" t="s">
        <v>87</v>
      </c>
      <c r="B42" s="33" t="s">
        <v>88</v>
      </c>
      <c r="C42" s="185" t="str">
        <f>IF('Módulo 2 - Benefícios'!C20="","",'Módulo 2 - Benefícios'!C20)</f>
        <v>CCT 12º , Decreto n. 15.037/2021 Prefeitura Municipal de Campo Grande/MS
(Tarifa: R$4,40 * nº dias trabalhados + Desconto 6%)</v>
      </c>
      <c r="D42" s="186"/>
      <c r="E42" s="244">
        <f>'Módulo 2 - Benefícios'!E20</f>
        <v>140.19</v>
      </c>
    </row>
    <row r="43" spans="1:5" s="20" customFormat="1" ht="24" x14ac:dyDescent="0.2">
      <c r="A43" s="33" t="s">
        <v>90</v>
      </c>
      <c r="B43" s="33" t="s">
        <v>91</v>
      </c>
      <c r="C43" s="185" t="str">
        <f>IF('Módulo 2 - Benefícios'!C21="","",'Módulo 2 - Benefícios'!C21)</f>
        <v>R$: 440,00 (CCT, Cláusula 24º ) + Desconto 10% (CCT, cláusula 24º - § 7º)</v>
      </c>
      <c r="D43" s="186"/>
      <c r="E43" s="244">
        <f>'Módulo 2 - Benefícios'!E21</f>
        <v>396</v>
      </c>
    </row>
    <row r="44" spans="1:5" s="20" customFormat="1" ht="12.75" x14ac:dyDescent="0.2">
      <c r="A44" s="33" t="s">
        <v>92</v>
      </c>
      <c r="B44" s="33" t="s">
        <v>93</v>
      </c>
      <c r="C44" s="185" t="str">
        <f>IF('Módulo 2 - Benefícios'!C22="","",'Módulo 2 - Benefícios'!C22)</f>
        <v/>
      </c>
      <c r="D44" s="186"/>
      <c r="E44" s="244">
        <f>'Módulo 2 - Benefícios'!E22</f>
        <v>0</v>
      </c>
    </row>
    <row r="45" spans="1:5" s="20" customFormat="1" ht="12.75" x14ac:dyDescent="0.2">
      <c r="A45" s="33" t="s">
        <v>94</v>
      </c>
      <c r="B45" s="33" t="s">
        <v>95</v>
      </c>
      <c r="C45" s="185" t="str">
        <f>IF('Módulo 2 - Benefícios'!C23="","",'Módulo 2 - Benefícios'!C23)</f>
        <v/>
      </c>
      <c r="D45" s="186"/>
      <c r="E45" s="244">
        <f>'Módulo 2 - Benefícios'!E23</f>
        <v>0</v>
      </c>
    </row>
    <row r="46" spans="1:5" s="20" customFormat="1" ht="12.75" x14ac:dyDescent="0.2">
      <c r="A46" s="33" t="s">
        <v>96</v>
      </c>
      <c r="B46" s="33" t="s">
        <v>97</v>
      </c>
      <c r="C46" s="185" t="str">
        <f>IF('Módulo 2 - Benefícios'!C24="","",'Módulo 2 - Benefícios'!C24)</f>
        <v/>
      </c>
      <c r="D46" s="186"/>
      <c r="E46" s="244">
        <f>'Módulo 2 - Benefícios'!E24</f>
        <v>7</v>
      </c>
    </row>
    <row r="47" spans="1:5" s="20" customFormat="1" ht="12.75" x14ac:dyDescent="0.2">
      <c r="A47" s="33" t="s">
        <v>98</v>
      </c>
      <c r="B47" s="187" t="s">
        <v>386</v>
      </c>
      <c r="C47" s="185" t="str">
        <f>IF('Módulo 2 - Benefícios'!C25="","",'Módulo 2 - Benefícios'!C25)</f>
        <v>soma dos subitens 2.F.1 a 2.F.8</v>
      </c>
      <c r="D47" s="186"/>
      <c r="E47" s="244">
        <f>SUM(E48:E55)</f>
        <v>29.43</v>
      </c>
    </row>
    <row r="48" spans="1:5" s="20" customFormat="1" ht="60" x14ac:dyDescent="0.2">
      <c r="A48" s="44" t="s">
        <v>101</v>
      </c>
      <c r="B48" s="189" t="str">
        <f>IF('Módulo 2 - Benefícios'!B26="","",'Módulo 2 - Benefícios'!B26)</f>
        <v>CONTRIBUIÇÃO CONFEDERATIVA PATRONAL-  (somente cabível se a empresa já não fez o pagamento da taxa, que é única por ano - apresentar comprovante ao TRE/MS após assinatura do contrato)</v>
      </c>
      <c r="C48" s="190" t="str">
        <f>IF('Módulo 2 - Benefícios'!C26="","",'Módulo 2 - Benefícios'!C26)</f>
        <v>CCT , cláusula 45º (R$ 2.000,00 / nº de funcionários do contrato 212  = R$ 9,43)
somente se a empresa já não tenha recolhida a taxa junto à  Federação do Comércio de Bens, Serviços e Turismo do Estado de Mato Grosso do Sul</v>
      </c>
      <c r="D48" s="186"/>
      <c r="E48" s="292">
        <f>'Módulo 2 - Benefícios'!E26</f>
        <v>9.43</v>
      </c>
    </row>
    <row r="49" spans="1:5" s="20" customFormat="1" ht="36" x14ac:dyDescent="0.2">
      <c r="A49" s="44" t="s">
        <v>104</v>
      </c>
      <c r="B49" s="189" t="str">
        <f>IF('Módulo 2 - Benefícios'!B27="","",'Módulo 2 - Benefícios'!B27)</f>
        <v>EXAMES ADM E PPRA E PCMSO (se incluir em planilha tem que apresetnar comprovante dos exames ao TRE/MS, após assinatura do contrato)</v>
      </c>
      <c r="C49" s="190" t="str">
        <f>IF('Módulo 2 - Benefícios'!C27="","",'Módulo 2 - Benefícios'!C27)</f>
        <v/>
      </c>
      <c r="D49" s="186"/>
      <c r="E49" s="292">
        <f>'Módulo 2 - Benefícios'!E27</f>
        <v>20</v>
      </c>
    </row>
    <row r="50" spans="1:5" s="20" customFormat="1" ht="12.75" x14ac:dyDescent="0.2">
      <c r="A50" s="44" t="s">
        <v>105</v>
      </c>
      <c r="B50" s="189" t="str">
        <f>IF('Módulo 2 - Benefícios'!B28="","",'Módulo 2 - Benefícios'!B28)</f>
        <v/>
      </c>
      <c r="C50" s="190" t="str">
        <f>IF('Módulo 2 - Benefícios'!C28="","",'Módulo 2 - Benefícios'!C28)</f>
        <v/>
      </c>
      <c r="D50" s="186"/>
      <c r="E50" s="292">
        <f>'Módulo 2 - Benefícios'!E28</f>
        <v>0</v>
      </c>
    </row>
    <row r="51" spans="1:5" s="20" customFormat="1" ht="12.75" x14ac:dyDescent="0.2">
      <c r="A51" s="44" t="s">
        <v>106</v>
      </c>
      <c r="B51" s="189" t="str">
        <f>IF('Módulo 2 - Benefícios'!B29="","",'Módulo 2 - Benefícios'!B29)</f>
        <v/>
      </c>
      <c r="C51" s="190" t="str">
        <f>IF('Módulo 2 - Benefícios'!C29="","",'Módulo 2 - Benefícios'!C29)</f>
        <v/>
      </c>
      <c r="D51" s="186"/>
      <c r="E51" s="292">
        <f>'Módulo 2 - Benefícios'!E29</f>
        <v>0</v>
      </c>
    </row>
    <row r="52" spans="1:5" s="20" customFormat="1" ht="12.75" x14ac:dyDescent="0.2">
      <c r="A52" s="44" t="s">
        <v>107</v>
      </c>
      <c r="B52" s="189" t="str">
        <f>IF('Módulo 2 - Benefícios'!B30="","",'Módulo 2 - Benefícios'!B30)</f>
        <v/>
      </c>
      <c r="C52" s="190" t="str">
        <f>IF('Módulo 2 - Benefícios'!C30="","",'Módulo 2 - Benefícios'!C30)</f>
        <v/>
      </c>
      <c r="D52" s="186"/>
      <c r="E52" s="292">
        <f>'Módulo 2 - Benefícios'!E30</f>
        <v>0</v>
      </c>
    </row>
    <row r="53" spans="1:5" s="20" customFormat="1" ht="12.75" x14ac:dyDescent="0.2">
      <c r="A53" s="44" t="s">
        <v>108</v>
      </c>
      <c r="B53" s="189" t="str">
        <f>IF('Módulo 2 - Benefícios'!B31="","",'Módulo 2 - Benefícios'!B31)</f>
        <v/>
      </c>
      <c r="C53" s="190" t="str">
        <f>IF('Módulo 2 - Benefícios'!C31="","",'Módulo 2 - Benefícios'!C31)</f>
        <v/>
      </c>
      <c r="D53" s="186"/>
      <c r="E53" s="292">
        <f>'Módulo 2 - Benefícios'!E31</f>
        <v>0</v>
      </c>
    </row>
    <row r="54" spans="1:5" s="20" customFormat="1" ht="12.75" x14ac:dyDescent="0.2">
      <c r="A54" s="44" t="s">
        <v>109</v>
      </c>
      <c r="B54" s="189" t="str">
        <f>IF('Módulo 2 - Benefícios'!B32="","",'Módulo 2 - Benefícios'!B32)</f>
        <v/>
      </c>
      <c r="C54" s="190" t="str">
        <f>IF('Módulo 2 - Benefícios'!C32="","",'Módulo 2 - Benefícios'!C32)</f>
        <v/>
      </c>
      <c r="D54" s="186"/>
      <c r="E54" s="292">
        <f>'Módulo 2 - Benefícios'!E32</f>
        <v>0</v>
      </c>
    </row>
    <row r="55" spans="1:5" s="20" customFormat="1" ht="12.75" x14ac:dyDescent="0.2">
      <c r="A55" s="44" t="s">
        <v>110</v>
      </c>
      <c r="B55" s="189" t="str">
        <f>IF('Módulo 2 - Benefícios'!B33="","",'Módulo 2 - Benefícios'!B33)</f>
        <v/>
      </c>
      <c r="C55" s="190" t="str">
        <f>IF('Módulo 2 - Benefícios'!C33="","",'Módulo 2 - Benefícios'!C33)</f>
        <v/>
      </c>
      <c r="D55" s="186"/>
      <c r="E55" s="292">
        <f>'Módulo 2 - Benefícios'!E33</f>
        <v>0</v>
      </c>
    </row>
    <row r="56" spans="1:5" s="20" customFormat="1" ht="12.75" x14ac:dyDescent="0.2">
      <c r="A56" s="46"/>
      <c r="B56" s="191" t="s">
        <v>388</v>
      </c>
      <c r="C56" s="186"/>
      <c r="D56" s="186"/>
      <c r="E56" s="293">
        <f>SUM(E42:E47)</f>
        <v>572.62</v>
      </c>
    </row>
    <row r="57" spans="1:5" s="20" customFormat="1" ht="12.75" x14ac:dyDescent="0.2"/>
    <row r="58" spans="1:5" s="20" customFormat="1" ht="12.75" x14ac:dyDescent="0.2"/>
    <row r="59" spans="1:5" s="20" customFormat="1" ht="12.75" x14ac:dyDescent="0.2">
      <c r="A59" s="32" t="s">
        <v>137</v>
      </c>
      <c r="B59" s="32"/>
      <c r="C59" s="32"/>
      <c r="D59" s="32"/>
      <c r="E59" s="32"/>
    </row>
    <row r="60" spans="1:5" s="20" customFormat="1" ht="12.75" x14ac:dyDescent="0.2"/>
    <row r="61" spans="1:5" s="20" customFormat="1" ht="12.75" x14ac:dyDescent="0.2">
      <c r="A61" s="57" t="s">
        <v>138</v>
      </c>
      <c r="B61" s="57"/>
      <c r="C61" s="33" t="s">
        <v>52</v>
      </c>
      <c r="D61" s="35" t="s">
        <v>139</v>
      </c>
      <c r="E61" s="35" t="s">
        <v>53</v>
      </c>
    </row>
    <row r="62" spans="1:5" s="20" customFormat="1" ht="12.75" x14ac:dyDescent="0.2">
      <c r="A62" s="33" t="s">
        <v>140</v>
      </c>
      <c r="B62" s="33" t="s">
        <v>141</v>
      </c>
      <c r="C62" s="190" t="str">
        <f>IF('Módulo 3 - Encargos'!C21="","",'Módulo 3 - Encargos'!C21)</f>
        <v>Lei nº 8.212/91, art. 22, inc . I</v>
      </c>
      <c r="D62" s="263">
        <f>'Módulo 3 - Encargos'!D21</f>
        <v>0.2</v>
      </c>
      <c r="E62" s="294">
        <f>'Módulo 3 - Encargos'!E21</f>
        <v>295.39</v>
      </c>
    </row>
    <row r="63" spans="1:5" s="20" customFormat="1" ht="12.75" x14ac:dyDescent="0.2">
      <c r="A63" s="33" t="s">
        <v>143</v>
      </c>
      <c r="B63" s="33" t="s">
        <v>144</v>
      </c>
      <c r="C63" s="190" t="str">
        <f>IF('Módulo 3 - Encargos'!C22="","",'Módulo 3 - Encargos'!C22)</f>
        <v>art. 15, Lei nº 8.030/90 e art. 7º, III, CF.</v>
      </c>
      <c r="D63" s="263">
        <f>'Módulo 3 - Encargos'!D22</f>
        <v>0.08</v>
      </c>
      <c r="E63" s="294">
        <f>'Módulo 3 - Encargos'!E22</f>
        <v>118.16</v>
      </c>
    </row>
    <row r="64" spans="1:5" s="20" customFormat="1" ht="12.75" x14ac:dyDescent="0.2">
      <c r="A64" s="33" t="s">
        <v>146</v>
      </c>
      <c r="B64" s="33" t="s">
        <v>147</v>
      </c>
      <c r="C64" s="190" t="str">
        <f>IF('Módulo 3 - Encargos'!C23="","",'Módulo 3 - Encargos'!C23)</f>
        <v>Lei nº 11.457/07, arts 2º e 3º</v>
      </c>
      <c r="D64" s="263">
        <f>'Módulo 3 - Encargos'!D23</f>
        <v>1.4999999999999999E-2</v>
      </c>
      <c r="E64" s="294">
        <f>'Módulo 3 - Encargos'!E23</f>
        <v>22.16</v>
      </c>
    </row>
    <row r="65" spans="1:5" s="20" customFormat="1" ht="12.75" x14ac:dyDescent="0.2">
      <c r="A65" s="33" t="s">
        <v>149</v>
      </c>
      <c r="B65" s="33" t="s">
        <v>150</v>
      </c>
      <c r="C65" s="190" t="str">
        <f>IF('Módulo 3 - Encargos'!C24="","",'Módulo 3 - Encargos'!C24)</f>
        <v>Lei nº 11.457/07, arts 2º e 3º</v>
      </c>
      <c r="D65" s="263">
        <f>'Módulo 3 - Encargos'!D24</f>
        <v>0.01</v>
      </c>
      <c r="E65" s="294">
        <f>'Módulo 3 - Encargos'!E24</f>
        <v>14.77</v>
      </c>
    </row>
    <row r="66" spans="1:5" s="20" customFormat="1" ht="12.75" x14ac:dyDescent="0.2">
      <c r="A66" s="33" t="s">
        <v>151</v>
      </c>
      <c r="B66" s="33" t="s">
        <v>152</v>
      </c>
      <c r="C66" s="190" t="str">
        <f>IF('Módulo 3 - Encargos'!C25="","",'Módulo 3 - Encargos'!C25)</f>
        <v>Lei nº 11.457/07, arts 2º e 3º</v>
      </c>
      <c r="D66" s="263">
        <f>'Módulo 3 - Encargos'!D25</f>
        <v>2E-3</v>
      </c>
      <c r="E66" s="294">
        <f>'Módulo 3 - Encargos'!E25</f>
        <v>2.96</v>
      </c>
    </row>
    <row r="67" spans="1:5" s="20" customFormat="1" ht="12.75" x14ac:dyDescent="0.2">
      <c r="A67" s="33" t="s">
        <v>153</v>
      </c>
      <c r="B67" s="33" t="s">
        <v>154</v>
      </c>
      <c r="C67" s="190" t="str">
        <f>IF('Módulo 3 - Encargos'!C26="","",'Módulo 3 - Encargos'!C26)</f>
        <v>Lei nº 11.457/07, arts 2º e 3º</v>
      </c>
      <c r="D67" s="263">
        <f>'Módulo 3 - Encargos'!D26</f>
        <v>6.0000000000000001E-3</v>
      </c>
      <c r="E67" s="294">
        <f>'Módulo 3 - Encargos'!E26</f>
        <v>8.8699999999999992</v>
      </c>
    </row>
    <row r="68" spans="1:5" s="20" customFormat="1" ht="12.75" x14ac:dyDescent="0.2">
      <c r="A68" s="33" t="s">
        <v>155</v>
      </c>
      <c r="B68" s="33" t="s">
        <v>156</v>
      </c>
      <c r="C68" s="190" t="str">
        <f>IF('Módulo 3 - Encargos'!C27="","",'Módulo 3 - Encargos'!C27)</f>
        <v>Lei nº 11.457/07, arts 2º e 3º</v>
      </c>
      <c r="D68" s="263">
        <f>'Módulo 3 - Encargos'!D27</f>
        <v>2.5000000000000001E-2</v>
      </c>
      <c r="E68" s="294">
        <f>'Módulo 3 - Encargos'!E27</f>
        <v>36.93</v>
      </c>
    </row>
    <row r="69" spans="1:5" s="20" customFormat="1" ht="12.75" x14ac:dyDescent="0.2">
      <c r="A69" s="33" t="s">
        <v>157</v>
      </c>
      <c r="B69" s="33" t="s">
        <v>158</v>
      </c>
      <c r="C69" s="190" t="str">
        <f>IF('Módulo 3 - Encargos'!C28="","",'Módulo 3 - Encargos'!C28)</f>
        <v>Lei nº 8.212/91, art. 22, inc . II, alíneas "a", " b" e "c"</v>
      </c>
      <c r="D69" s="263">
        <f>'Módulo 3 - Encargos'!D28</f>
        <v>2.5000000000000001E-2</v>
      </c>
      <c r="E69" s="294">
        <f>'Módulo 3 - Encargos'!E28</f>
        <v>36.93</v>
      </c>
    </row>
    <row r="70" spans="1:5" s="20" customFormat="1" ht="12.75" x14ac:dyDescent="0.2">
      <c r="A70" s="33" t="s">
        <v>160</v>
      </c>
      <c r="B70" s="187" t="s">
        <v>386</v>
      </c>
      <c r="C70" s="190" t="str">
        <f>IF('Módulo 3 - Encargos'!C29="","",'Módulo 3 - Encargos'!C29)</f>
        <v>soma dos subitens 3.1.I.1 a 3.1.I.6</v>
      </c>
      <c r="D70" s="263">
        <f>'Módulo 3 - Encargos'!D29</f>
        <v>0</v>
      </c>
      <c r="E70" s="294">
        <f>'Módulo 3 - Encargos'!E29</f>
        <v>0</v>
      </c>
    </row>
    <row r="71" spans="1:5" s="20" customFormat="1" ht="12.75" x14ac:dyDescent="0.2">
      <c r="A71" s="44" t="s">
        <v>162</v>
      </c>
      <c r="B71" s="189" t="str">
        <f>IF('Módulo 3 - Encargos'!B30="","",'Módulo 3 - Encargos'!B30)</f>
        <v/>
      </c>
      <c r="C71" s="190" t="str">
        <f>IF('Módulo 3 - Encargos'!C30="","",'Módulo 3 - Encargos'!C30)</f>
        <v/>
      </c>
      <c r="D71" s="194">
        <f>'Módulo 3 - Encargos'!D30</f>
        <v>0</v>
      </c>
      <c r="E71" s="195">
        <f>'Módulo 3 - Encargos'!E30</f>
        <v>0</v>
      </c>
    </row>
    <row r="72" spans="1:5" s="20" customFormat="1" ht="12.75" x14ac:dyDescent="0.2">
      <c r="A72" s="44" t="s">
        <v>163</v>
      </c>
      <c r="B72" s="189" t="str">
        <f>IF('Módulo 3 - Encargos'!B31="","",'Módulo 3 - Encargos'!B31)</f>
        <v/>
      </c>
      <c r="C72" s="190" t="str">
        <f>IF('Módulo 3 - Encargos'!C31="","",'Módulo 3 - Encargos'!C31)</f>
        <v/>
      </c>
      <c r="D72" s="194">
        <f>'Módulo 3 - Encargos'!D31</f>
        <v>0</v>
      </c>
      <c r="E72" s="195">
        <f>'Módulo 3 - Encargos'!E31</f>
        <v>0</v>
      </c>
    </row>
    <row r="73" spans="1:5" s="20" customFormat="1" ht="12.75" x14ac:dyDescent="0.2">
      <c r="A73" s="44" t="s">
        <v>164</v>
      </c>
      <c r="B73" s="189" t="str">
        <f>IF('Módulo 3 - Encargos'!B32="","",'Módulo 3 - Encargos'!B32)</f>
        <v/>
      </c>
      <c r="C73" s="190" t="str">
        <f>IF('Módulo 3 - Encargos'!C32="","",'Módulo 3 - Encargos'!C32)</f>
        <v/>
      </c>
      <c r="D73" s="194">
        <f>'Módulo 3 - Encargos'!D32</f>
        <v>0</v>
      </c>
      <c r="E73" s="195">
        <f>'Módulo 3 - Encargos'!E32</f>
        <v>0</v>
      </c>
    </row>
    <row r="74" spans="1:5" s="20" customFormat="1" ht="12.75" x14ac:dyDescent="0.2">
      <c r="A74" s="44" t="s">
        <v>165</v>
      </c>
      <c r="B74" s="189" t="str">
        <f>IF('Módulo 3 - Encargos'!B33="","",'Módulo 3 - Encargos'!B33)</f>
        <v/>
      </c>
      <c r="C74" s="190" t="str">
        <f>IF('Módulo 3 - Encargos'!C33="","",'Módulo 3 - Encargos'!C33)</f>
        <v/>
      </c>
      <c r="D74" s="194">
        <f>'Módulo 3 - Encargos'!D33</f>
        <v>0</v>
      </c>
      <c r="E74" s="195">
        <f>'Módulo 3 - Encargos'!E33</f>
        <v>0</v>
      </c>
    </row>
    <row r="75" spans="1:5" s="20" customFormat="1" ht="12.75" x14ac:dyDescent="0.2">
      <c r="A75" s="44" t="s">
        <v>166</v>
      </c>
      <c r="B75" s="189" t="str">
        <f>IF('Módulo 3 - Encargos'!B34="","",'Módulo 3 - Encargos'!B34)</f>
        <v/>
      </c>
      <c r="C75" s="190" t="str">
        <f>IF('Módulo 3 - Encargos'!C34="","",'Módulo 3 - Encargos'!C34)</f>
        <v/>
      </c>
      <c r="D75" s="194">
        <f>'Módulo 3 - Encargos'!D34</f>
        <v>0</v>
      </c>
      <c r="E75" s="195">
        <f>'Módulo 3 - Encargos'!E34</f>
        <v>0</v>
      </c>
    </row>
    <row r="76" spans="1:5" s="20" customFormat="1" ht="12.75" x14ac:dyDescent="0.2">
      <c r="A76" s="71" t="s">
        <v>167</v>
      </c>
      <c r="B76" s="189" t="str">
        <f>IF('Módulo 3 - Encargos'!B35="","",'Módulo 3 - Encargos'!B35)</f>
        <v/>
      </c>
      <c r="C76" s="190" t="str">
        <f>IF('Módulo 3 - Encargos'!C35="","",'Módulo 3 - Encargos'!C35)</f>
        <v/>
      </c>
      <c r="D76" s="194">
        <f>'Módulo 3 - Encargos'!D35</f>
        <v>0</v>
      </c>
      <c r="E76" s="195">
        <f>'Módulo 3 - Encargos'!E35</f>
        <v>0</v>
      </c>
    </row>
    <row r="77" spans="1:5" s="20" customFormat="1" ht="12.75" x14ac:dyDescent="0.2">
      <c r="A77" s="46"/>
      <c r="B77" s="47" t="s">
        <v>168</v>
      </c>
      <c r="C77" s="46"/>
      <c r="D77" s="263">
        <f>SUM(D62:D70)</f>
        <v>0.36299999999999999</v>
      </c>
      <c r="E77" s="269">
        <f>SUM(E62:E70)</f>
        <v>536.16999999999996</v>
      </c>
    </row>
    <row r="78" spans="1:5" s="20" customFormat="1" ht="12.75" x14ac:dyDescent="0.2"/>
    <row r="79" spans="1:5" s="20" customFormat="1" ht="12.75" x14ac:dyDescent="0.2">
      <c r="A79" s="57" t="s">
        <v>169</v>
      </c>
      <c r="B79" s="80"/>
      <c r="C79" s="81" t="s">
        <v>52</v>
      </c>
      <c r="D79" s="82" t="s">
        <v>139</v>
      </c>
      <c r="E79" s="83" t="s">
        <v>53</v>
      </c>
    </row>
    <row r="80" spans="1:5" s="20" customFormat="1" ht="12.75" x14ac:dyDescent="0.2">
      <c r="A80" s="33" t="s">
        <v>170</v>
      </c>
      <c r="B80" s="33" t="s">
        <v>171</v>
      </c>
      <c r="C80" s="196" t="str">
        <f>IF('Módulo 3 - Encargos'!C39="","",'Módulo 3 - Encargos'!C39)</f>
        <v>CF/88, art. 7º, inc. VIII - Leis 4.090/62 e 4.749/65</v>
      </c>
      <c r="D80" s="295">
        <f>'Módulo 3 - Encargos'!D39</f>
        <v>8.3299999999999999E-2</v>
      </c>
      <c r="E80" s="266">
        <f>'Módulo 3 - Encargos'!E39</f>
        <v>123.03</v>
      </c>
    </row>
    <row r="81" spans="1:5" s="20" customFormat="1" ht="12.75" x14ac:dyDescent="0.2">
      <c r="A81" s="33" t="s">
        <v>173</v>
      </c>
      <c r="B81" s="33" t="s">
        <v>174</v>
      </c>
      <c r="C81" s="196" t="str">
        <f>IF('Módulo 3 - Encargos'!C40="","",'Módulo 3 - Encargos'!C40)</f>
        <v>CF/88, art. 7º, inc. XVII</v>
      </c>
      <c r="D81" s="295">
        <f>'Módulo 3 - Encargos'!D40</f>
        <v>2.7799999999999998E-2</v>
      </c>
      <c r="E81" s="266">
        <f>'Módulo 3 - Encargos'!E40</f>
        <v>41.06</v>
      </c>
    </row>
    <row r="82" spans="1:5" s="20" customFormat="1" ht="12.75" x14ac:dyDescent="0.2">
      <c r="A82" s="46"/>
      <c r="B82" s="47" t="s">
        <v>176</v>
      </c>
      <c r="C82" s="46"/>
      <c r="D82" s="295">
        <f>'Módulo 3 - Encargos'!D41</f>
        <v>0.1111</v>
      </c>
      <c r="E82" s="268">
        <f>SUM(E80:E81)</f>
        <v>164.09</v>
      </c>
    </row>
    <row r="83" spans="1:5" s="20" customFormat="1" ht="25.5" x14ac:dyDescent="0.2">
      <c r="A83" s="33" t="s">
        <v>178</v>
      </c>
      <c r="B83" s="108" t="s">
        <v>179</v>
      </c>
      <c r="C83" s="198" t="str">
        <f>IF('Módulo 3 - Encargos'!C42="","",'Módulo 3 - Encargos'!C42)</f>
        <v>multiplicação do percentual do subtotal acima pelo percentual do submódulo 3.1</v>
      </c>
      <c r="D83" s="295">
        <f>'Módulo 3 - Encargos'!D42</f>
        <v>4.0329999999999998E-2</v>
      </c>
      <c r="E83" s="266">
        <f>'Módulo 3 - Encargos'!E42</f>
        <v>59.57</v>
      </c>
    </row>
    <row r="84" spans="1:5" s="20" customFormat="1" ht="12.75" x14ac:dyDescent="0.2">
      <c r="A84" s="46"/>
      <c r="B84" s="47" t="s">
        <v>181</v>
      </c>
      <c r="C84" s="46"/>
      <c r="D84" s="263">
        <f>SUM(D82:D83)</f>
        <v>0.15143000000000001</v>
      </c>
      <c r="E84" s="269">
        <f>SUM(E82:E83)</f>
        <v>223.66</v>
      </c>
    </row>
    <row r="85" spans="1:5" s="20" customFormat="1" ht="12.75" x14ac:dyDescent="0.2"/>
    <row r="86" spans="1:5" s="20" customFormat="1" ht="12.75" x14ac:dyDescent="0.2">
      <c r="A86" s="57" t="s">
        <v>182</v>
      </c>
      <c r="B86" s="57"/>
      <c r="C86" s="81" t="s">
        <v>52</v>
      </c>
      <c r="D86" s="82" t="s">
        <v>139</v>
      </c>
      <c r="E86" s="83" t="s">
        <v>53</v>
      </c>
    </row>
    <row r="87" spans="1:5" s="20" customFormat="1" ht="12.75" x14ac:dyDescent="0.2">
      <c r="A87" s="33" t="s">
        <v>183</v>
      </c>
      <c r="B87" s="33" t="s">
        <v>184</v>
      </c>
      <c r="C87" s="199" t="str">
        <f>IF('Módulo 3 - Encargos'!C46="","",'Módulo 3 - Encargos'!C46)</f>
        <v>CF/88, art. 7º, inc. XVII (salário + 1/3 de férias do profissional)</v>
      </c>
      <c r="D87" s="295">
        <f>'Módulo 3 - Encargos'!D46</f>
        <v>8.3299999999999999E-2</v>
      </c>
      <c r="E87" s="266">
        <f>'Módulo 3 - Encargos'!E46</f>
        <v>123.03</v>
      </c>
    </row>
    <row r="88" spans="1:5" s="20" customFormat="1" ht="12.75" x14ac:dyDescent="0.2">
      <c r="A88" s="33" t="s">
        <v>186</v>
      </c>
      <c r="B88" s="33" t="s">
        <v>187</v>
      </c>
      <c r="C88" s="199" t="str">
        <f>IF('Módulo 3 - Encargos'!C47="","",'Módulo 3 - Encargos'!C47)</f>
        <v>CF/88, art. 7º, inc. XVIII</v>
      </c>
      <c r="D88" s="295">
        <f>'Módulo 3 - Encargos'!D47</f>
        <v>2.8E-3</v>
      </c>
      <c r="E88" s="266">
        <f>'Módulo 3 - Encargos'!E47</f>
        <v>4.1399999999999997</v>
      </c>
    </row>
    <row r="89" spans="1:5" s="20" customFormat="1" ht="12.75" x14ac:dyDescent="0.2">
      <c r="A89" s="33" t="s">
        <v>189</v>
      </c>
      <c r="B89" s="33" t="s">
        <v>190</v>
      </c>
      <c r="C89" s="199" t="str">
        <f>IF('Módulo 3 - Encargos'!C48="","",'Módulo 3 - Encargos'!C48)</f>
        <v>CF/88, art. 7º, inc. XIX</v>
      </c>
      <c r="D89" s="295">
        <f>'Módulo 3 - Encargos'!D48</f>
        <v>2.9999999999999997E-4</v>
      </c>
      <c r="E89" s="266">
        <f>'Módulo 3 - Encargos'!E48</f>
        <v>0.45</v>
      </c>
    </row>
    <row r="90" spans="1:5" s="20" customFormat="1" ht="12.75" x14ac:dyDescent="0.2">
      <c r="A90" s="33" t="s">
        <v>192</v>
      </c>
      <c r="B90" s="33" t="s">
        <v>193</v>
      </c>
      <c r="C90" s="199" t="str">
        <f>IF('Módulo 3 - Encargos'!C49="","",'Módulo 3 - Encargos'!C49)</f>
        <v>Lei nº 8.213/91, arts. 59 a 64</v>
      </c>
      <c r="D90" s="295">
        <f>'Módulo 3 - Encargos'!D49</f>
        <v>1.67E-2</v>
      </c>
      <c r="E90" s="266">
        <f>'Módulo 3 - Encargos'!E49</f>
        <v>24.67</v>
      </c>
    </row>
    <row r="91" spans="1:5" s="20" customFormat="1" ht="12.75" x14ac:dyDescent="0.2">
      <c r="A91" s="33" t="s">
        <v>195</v>
      </c>
      <c r="B91" s="33" t="s">
        <v>196</v>
      </c>
      <c r="C91" s="199" t="str">
        <f>IF('Módulo 3 - Encargos'!C50="","",'Módulo 3 - Encargos'!C50)</f>
        <v>Art. 473 da CLT</v>
      </c>
      <c r="D91" s="295">
        <f>'Módulo 3 - Encargos'!D50</f>
        <v>4.0000000000000002E-4</v>
      </c>
      <c r="E91" s="266">
        <f>'Módulo 3 - Encargos'!E50</f>
        <v>0.6</v>
      </c>
    </row>
    <row r="92" spans="1:5" s="20" customFormat="1" ht="12.75" x14ac:dyDescent="0.2">
      <c r="A92" s="33" t="s">
        <v>198</v>
      </c>
      <c r="B92" s="33" t="s">
        <v>199</v>
      </c>
      <c r="C92" s="199" t="str">
        <f>IF('Módulo 3 - Encargos'!C51="","",'Módulo 3 - Encargos'!C51)</f>
        <v>Lei nº 8.213/91, arts. 19 a 23</v>
      </c>
      <c r="D92" s="295">
        <f>'Módulo 3 - Encargos'!D51</f>
        <v>5.0000000000000001E-4</v>
      </c>
      <c r="E92" s="266">
        <f>'Módulo 3 - Encargos'!E51</f>
        <v>0.74</v>
      </c>
    </row>
    <row r="93" spans="1:5" s="20" customFormat="1" ht="12.75" x14ac:dyDescent="0.2">
      <c r="A93" s="33" t="s">
        <v>201</v>
      </c>
      <c r="B93" s="187" t="s">
        <v>386</v>
      </c>
      <c r="C93" s="200" t="str">
        <f>IF('Módulo 3 - Encargos'!C52="","",'Módulo 3 - Encargos'!C52)</f>
        <v>soma dos subitens 3.3.G.1 a 3.3.G.6</v>
      </c>
      <c r="D93" s="295">
        <f>'Módulo 3 - Encargos'!D52</f>
        <v>0</v>
      </c>
      <c r="E93" s="294">
        <f>'Módulo 3 - Encargos'!E52</f>
        <v>0</v>
      </c>
    </row>
    <row r="94" spans="1:5" s="20" customFormat="1" ht="12.75" x14ac:dyDescent="0.2">
      <c r="A94" s="44" t="s">
        <v>203</v>
      </c>
      <c r="B94" s="189" t="str">
        <f>IF('Módulo 3 - Encargos'!B53="","",'Módulo 3 - Encargos'!B53)</f>
        <v/>
      </c>
      <c r="C94" s="190" t="str">
        <f>IF('Módulo 3 - Encargos'!C53="","",'Módulo 3 - Encargos'!C53)</f>
        <v/>
      </c>
      <c r="D94" s="296">
        <f>'Módulo 3 - Encargos'!D53</f>
        <v>0</v>
      </c>
      <c r="E94" s="297">
        <f>'Módulo 3 - Encargos'!E53</f>
        <v>0</v>
      </c>
    </row>
    <row r="95" spans="1:5" s="20" customFormat="1" ht="12.75" x14ac:dyDescent="0.2">
      <c r="A95" s="44" t="s">
        <v>204</v>
      </c>
      <c r="B95" s="189" t="str">
        <f>IF('Módulo 3 - Encargos'!B54="","",'Módulo 3 - Encargos'!B54)</f>
        <v/>
      </c>
      <c r="C95" s="190" t="str">
        <f>IF('Módulo 3 - Encargos'!C54="","",'Módulo 3 - Encargos'!C54)</f>
        <v/>
      </c>
      <c r="D95" s="296">
        <f>'Módulo 3 - Encargos'!D54</f>
        <v>0</v>
      </c>
      <c r="E95" s="297">
        <f>'Módulo 3 - Encargos'!E54</f>
        <v>0</v>
      </c>
    </row>
    <row r="96" spans="1:5" s="20" customFormat="1" ht="12.75" x14ac:dyDescent="0.2">
      <c r="A96" s="44" t="s">
        <v>205</v>
      </c>
      <c r="B96" s="189" t="str">
        <f>IF('Módulo 3 - Encargos'!B55="","",'Módulo 3 - Encargos'!B55)</f>
        <v/>
      </c>
      <c r="C96" s="190" t="str">
        <f>IF('Módulo 3 - Encargos'!C55="","",'Módulo 3 - Encargos'!C55)</f>
        <v/>
      </c>
      <c r="D96" s="296">
        <f>'Módulo 3 - Encargos'!D55</f>
        <v>0</v>
      </c>
      <c r="E96" s="297">
        <f>'Módulo 3 - Encargos'!E55</f>
        <v>0</v>
      </c>
    </row>
    <row r="97" spans="1:5" s="20" customFormat="1" ht="12.75" x14ac:dyDescent="0.2">
      <c r="A97" s="44" t="s">
        <v>206</v>
      </c>
      <c r="B97" s="189" t="str">
        <f>IF('Módulo 3 - Encargos'!B56="","",'Módulo 3 - Encargos'!B56)</f>
        <v/>
      </c>
      <c r="C97" s="190" t="str">
        <f>IF('Módulo 3 - Encargos'!C56="","",'Módulo 3 - Encargos'!C56)</f>
        <v/>
      </c>
      <c r="D97" s="296">
        <f>'Módulo 3 - Encargos'!D56</f>
        <v>0</v>
      </c>
      <c r="E97" s="297">
        <f>'Módulo 3 - Encargos'!E56</f>
        <v>0</v>
      </c>
    </row>
    <row r="98" spans="1:5" s="20" customFormat="1" ht="12.75" x14ac:dyDescent="0.2">
      <c r="A98" s="44" t="s">
        <v>207</v>
      </c>
      <c r="B98" s="189" t="str">
        <f>IF('Módulo 3 - Encargos'!B57="","",'Módulo 3 - Encargos'!B57)</f>
        <v/>
      </c>
      <c r="C98" s="190" t="str">
        <f>IF('Módulo 3 - Encargos'!C57="","",'Módulo 3 - Encargos'!C57)</f>
        <v/>
      </c>
      <c r="D98" s="296">
        <f>'Módulo 3 - Encargos'!D57</f>
        <v>0</v>
      </c>
      <c r="E98" s="297">
        <f>'Módulo 3 - Encargos'!E57</f>
        <v>0</v>
      </c>
    </row>
    <row r="99" spans="1:5" s="20" customFormat="1" ht="12.75" x14ac:dyDescent="0.2">
      <c r="A99" s="71" t="s">
        <v>208</v>
      </c>
      <c r="B99" s="189" t="str">
        <f>IF('Módulo 3 - Encargos'!B58="","",'Módulo 3 - Encargos'!B58)</f>
        <v/>
      </c>
      <c r="C99" s="190" t="str">
        <f>IF('Módulo 3 - Encargos'!C58="","",'Módulo 3 - Encargos'!C58)</f>
        <v/>
      </c>
      <c r="D99" s="296">
        <f>'Módulo 3 - Encargos'!D58</f>
        <v>0</v>
      </c>
      <c r="E99" s="297">
        <f>'Módulo 3 - Encargos'!E58</f>
        <v>0</v>
      </c>
    </row>
    <row r="100" spans="1:5" s="20" customFormat="1" ht="12.75" x14ac:dyDescent="0.2">
      <c r="A100" s="46"/>
      <c r="B100" s="47" t="s">
        <v>176</v>
      </c>
      <c r="C100" s="186"/>
      <c r="D100" s="295">
        <f>'Módulo 3 - Encargos'!D59</f>
        <v>0.104</v>
      </c>
      <c r="E100" s="298">
        <f>SUM(E87:E93)</f>
        <v>153.63</v>
      </c>
    </row>
    <row r="101" spans="1:5" s="20" customFormat="1" ht="25.5" x14ac:dyDescent="0.2">
      <c r="A101" s="33" t="s">
        <v>210</v>
      </c>
      <c r="B101" s="108" t="s">
        <v>211</v>
      </c>
      <c r="C101" s="198" t="str">
        <f>IF('Módulo 3 - Encargos'!C60="","",'Módulo 3 - Encargos'!C60)</f>
        <v>multiplicação do percentual do subtotal acima pelo percentual do submódulo 3.1</v>
      </c>
      <c r="D101" s="295">
        <f>'Módulo 3 - Encargos'!D60</f>
        <v>3.7760000000000002E-2</v>
      </c>
      <c r="E101" s="266">
        <f>'Módulo 3 - Encargos'!E60</f>
        <v>55.77</v>
      </c>
    </row>
    <row r="102" spans="1:5" s="20" customFormat="1" ht="12.75" x14ac:dyDescent="0.2">
      <c r="A102" s="46"/>
      <c r="B102" s="47" t="s">
        <v>212</v>
      </c>
      <c r="C102" s="186"/>
      <c r="D102" s="295">
        <f>SUM(D100:D101)</f>
        <v>0.14176</v>
      </c>
      <c r="E102" s="293">
        <f>SUM(E100:E101)</f>
        <v>209.4</v>
      </c>
    </row>
    <row r="103" spans="1:5" s="20" customFormat="1" ht="12.75" x14ac:dyDescent="0.2">
      <c r="B103" s="93"/>
      <c r="C103" s="94"/>
      <c r="D103" s="94"/>
      <c r="E103" s="94"/>
    </row>
    <row r="104" spans="1:5" s="20" customFormat="1" ht="12.75" x14ac:dyDescent="0.2">
      <c r="A104" s="57" t="s">
        <v>213</v>
      </c>
      <c r="B104" s="80"/>
      <c r="C104" s="81" t="s">
        <v>52</v>
      </c>
      <c r="D104" s="82" t="s">
        <v>139</v>
      </c>
      <c r="E104" s="83" t="s">
        <v>53</v>
      </c>
    </row>
    <row r="105" spans="1:5" s="20" customFormat="1" ht="12.75" x14ac:dyDescent="0.2">
      <c r="A105" s="33" t="s">
        <v>214</v>
      </c>
      <c r="B105" s="33" t="s">
        <v>215</v>
      </c>
      <c r="C105" s="199" t="str">
        <f>IF('Módulo 3 - Encargos'!C64="","",'Módulo 3 - Encargos'!C64)</f>
        <v>CF/88, art. 7º, inc. XXI - CLT arts. 477, 487 e 491</v>
      </c>
      <c r="D105" s="295">
        <f>'Módulo 3 - Encargos'!D64</f>
        <v>4.1999999999999997E-3</v>
      </c>
      <c r="E105" s="294">
        <f>'Módulo 3 - Encargos'!E64</f>
        <v>6.21</v>
      </c>
    </row>
    <row r="106" spans="1:5" s="20" customFormat="1" ht="24" x14ac:dyDescent="0.2">
      <c r="A106" s="33" t="s">
        <v>217</v>
      </c>
      <c r="B106" s="59" t="s">
        <v>218</v>
      </c>
      <c r="C106" s="199" t="str">
        <f>IF('Módulo 3 - Encargos'!C65="","",'Módulo 3 - Encargos'!C65)</f>
        <v>multiplicação do percentual do item 3.4.A pelo percentual do item 3.1.B</v>
      </c>
      <c r="D106" s="295">
        <f>'Módulo 3 - Encargos'!D65</f>
        <v>3.4000000000000002E-4</v>
      </c>
      <c r="E106" s="294">
        <f>'Módulo 3 - Encargos'!E65</f>
        <v>0.51</v>
      </c>
    </row>
    <row r="107" spans="1:5" s="20" customFormat="1" ht="12.75" x14ac:dyDescent="0.2">
      <c r="A107" s="33" t="s">
        <v>220</v>
      </c>
      <c r="B107" s="33" t="s">
        <v>221</v>
      </c>
      <c r="C107" s="199" t="str">
        <f>IF('Módulo 3 - Encargos'!C66="","",'Módulo 3 - Encargos'!C66)</f>
        <v>LC 110/91</v>
      </c>
      <c r="D107" s="295">
        <f>'Módulo 3 - Encargos'!D66</f>
        <v>0.02</v>
      </c>
      <c r="E107" s="294">
        <f>'Módulo 3 - Encargos'!E66</f>
        <v>29.54</v>
      </c>
    </row>
    <row r="108" spans="1:5" s="20" customFormat="1" ht="12.75" x14ac:dyDescent="0.2">
      <c r="A108" s="33" t="s">
        <v>223</v>
      </c>
      <c r="B108" s="33" t="s">
        <v>224</v>
      </c>
      <c r="C108" s="199" t="str">
        <f>IF('Módulo 3 - Encargos'!C67="","",'Módulo 3 - Encargos'!C67)</f>
        <v>CF/88, art. 7º, inc. XXI - CLT arts. 477, 487 e 491</v>
      </c>
      <c r="D108" s="295">
        <f>'Módulo 3 - Encargos'!D67</f>
        <v>1.9400000000000001E-2</v>
      </c>
      <c r="E108" s="294">
        <f>'Módulo 3 - Encargos'!E67</f>
        <v>28.66</v>
      </c>
    </row>
    <row r="109" spans="1:5" s="20" customFormat="1" ht="24" x14ac:dyDescent="0.2">
      <c r="A109" s="33" t="s">
        <v>225</v>
      </c>
      <c r="B109" s="33" t="s">
        <v>226</v>
      </c>
      <c r="C109" s="199" t="str">
        <f>IF('Módulo 3 - Encargos'!C68="","",'Módulo 3 - Encargos'!C68)</f>
        <v>multiplicação do percentual do item 3.4.D pelo percentual do submódulo 3.1</v>
      </c>
      <c r="D109" s="295">
        <f>'Módulo 3 - Encargos'!D68</f>
        <v>7.0499999999999998E-3</v>
      </c>
      <c r="E109" s="294">
        <f>'Módulo 3 - Encargos'!E68</f>
        <v>10.42</v>
      </c>
    </row>
    <row r="110" spans="1:5" s="20" customFormat="1" ht="12.75" x14ac:dyDescent="0.2">
      <c r="A110" s="33" t="s">
        <v>228</v>
      </c>
      <c r="B110" s="33" t="s">
        <v>229</v>
      </c>
      <c r="C110" s="199" t="str">
        <f>IF('Módulo 3 - Encargos'!C69="","",'Módulo 3 - Encargos'!C69)</f>
        <v>LC 110/91</v>
      </c>
      <c r="D110" s="295">
        <f>'Módulo 3 - Encargos'!D69</f>
        <v>0.02</v>
      </c>
      <c r="E110" s="294">
        <f>'Módulo 3 - Encargos'!E69</f>
        <v>29.54</v>
      </c>
    </row>
    <row r="111" spans="1:5" s="20" customFormat="1" ht="12.75" x14ac:dyDescent="0.2">
      <c r="A111" s="33" t="s">
        <v>230</v>
      </c>
      <c r="B111" s="187" t="s">
        <v>386</v>
      </c>
      <c r="C111" s="199" t="str">
        <f>IF('Módulo 3 - Encargos'!C70="","",'Módulo 3 - Encargos'!C70)</f>
        <v>soma dos subitens 3.4.G.1 a 3.4.G.6</v>
      </c>
      <c r="D111" s="295">
        <f>'Módulo 3 - Encargos'!D70</f>
        <v>0</v>
      </c>
      <c r="E111" s="294">
        <f>'Módulo 3 - Encargos'!E70</f>
        <v>0</v>
      </c>
    </row>
    <row r="112" spans="1:5" s="20" customFormat="1" ht="12.75" x14ac:dyDescent="0.2">
      <c r="A112" s="44" t="s">
        <v>232</v>
      </c>
      <c r="B112" s="189" t="str">
        <f>IF('Módulo 3 - Encargos'!B71="","",'Módulo 3 - Encargos'!B71)</f>
        <v/>
      </c>
      <c r="C112" s="190" t="str">
        <f>IF('Módulo 3 - Encargos'!C71="","",'Módulo 3 - Encargos'!C71)</f>
        <v/>
      </c>
      <c r="D112" s="296">
        <f>'Módulo 3 - Encargos'!D71</f>
        <v>0</v>
      </c>
      <c r="E112" s="297">
        <f>'Módulo 3 - Encargos'!E71</f>
        <v>0</v>
      </c>
    </row>
    <row r="113" spans="1:5" s="20" customFormat="1" ht="12.75" x14ac:dyDescent="0.2">
      <c r="A113" s="44" t="s">
        <v>234</v>
      </c>
      <c r="B113" s="189" t="str">
        <f>IF('Módulo 3 - Encargos'!B72="","",'Módulo 3 - Encargos'!B72)</f>
        <v/>
      </c>
      <c r="C113" s="190" t="str">
        <f>IF('Módulo 3 - Encargos'!C72="","",'Módulo 3 - Encargos'!C72)</f>
        <v/>
      </c>
      <c r="D113" s="296">
        <f>'Módulo 3 - Encargos'!D72</f>
        <v>0</v>
      </c>
      <c r="E113" s="297">
        <f>'Módulo 3 - Encargos'!E72</f>
        <v>0</v>
      </c>
    </row>
    <row r="114" spans="1:5" s="20" customFormat="1" ht="12.75" x14ac:dyDescent="0.2">
      <c r="A114" s="44" t="s">
        <v>235</v>
      </c>
      <c r="B114" s="189" t="str">
        <f>IF('Módulo 3 - Encargos'!B73="","",'Módulo 3 - Encargos'!B73)</f>
        <v/>
      </c>
      <c r="C114" s="190" t="str">
        <f>IF('Módulo 3 - Encargos'!C73="","",'Módulo 3 - Encargos'!C73)</f>
        <v/>
      </c>
      <c r="D114" s="296">
        <f>'Módulo 3 - Encargos'!D73</f>
        <v>0</v>
      </c>
      <c r="E114" s="297">
        <f>'Módulo 3 - Encargos'!E73</f>
        <v>0</v>
      </c>
    </row>
    <row r="115" spans="1:5" s="20" customFormat="1" ht="12.75" x14ac:dyDescent="0.2">
      <c r="A115" s="44" t="s">
        <v>236</v>
      </c>
      <c r="B115" s="189" t="str">
        <f>IF('Módulo 3 - Encargos'!B74="","",'Módulo 3 - Encargos'!B74)</f>
        <v/>
      </c>
      <c r="C115" s="190" t="str">
        <f>IF('Módulo 3 - Encargos'!C74="","",'Módulo 3 - Encargos'!C74)</f>
        <v/>
      </c>
      <c r="D115" s="296">
        <f>'Módulo 3 - Encargos'!D74</f>
        <v>0</v>
      </c>
      <c r="E115" s="297">
        <f>'Módulo 3 - Encargos'!E74</f>
        <v>0</v>
      </c>
    </row>
    <row r="116" spans="1:5" s="20" customFormat="1" ht="12.75" x14ac:dyDescent="0.2">
      <c r="A116" s="44" t="s">
        <v>237</v>
      </c>
      <c r="B116" s="189" t="str">
        <f>IF('Módulo 3 - Encargos'!B75="","",'Módulo 3 - Encargos'!B75)</f>
        <v/>
      </c>
      <c r="C116" s="190" t="str">
        <f>IF('Módulo 3 - Encargos'!C75="","",'Módulo 3 - Encargos'!C75)</f>
        <v/>
      </c>
      <c r="D116" s="296">
        <f>'Módulo 3 - Encargos'!D75</f>
        <v>0</v>
      </c>
      <c r="E116" s="297">
        <f>'Módulo 3 - Encargos'!E75</f>
        <v>0</v>
      </c>
    </row>
    <row r="117" spans="1:5" s="20" customFormat="1" ht="12.75" x14ac:dyDescent="0.2">
      <c r="A117" s="71" t="s">
        <v>238</v>
      </c>
      <c r="B117" s="189" t="str">
        <f>IF('Módulo 3 - Encargos'!B76="","",'Módulo 3 - Encargos'!B76)</f>
        <v/>
      </c>
      <c r="C117" s="190" t="str">
        <f>IF('Módulo 3 - Encargos'!C76="","",'Módulo 3 - Encargos'!C76)</f>
        <v/>
      </c>
      <c r="D117" s="296">
        <f>'Módulo 3 - Encargos'!D76</f>
        <v>0</v>
      </c>
      <c r="E117" s="297">
        <f>'Módulo 3 - Encargos'!E76</f>
        <v>0</v>
      </c>
    </row>
    <row r="118" spans="1:5" s="20" customFormat="1" ht="12.75" x14ac:dyDescent="0.2">
      <c r="A118" s="46"/>
      <c r="B118" s="47" t="s">
        <v>389</v>
      </c>
      <c r="C118" s="34"/>
      <c r="D118" s="263">
        <f>SUM(D105:D111)</f>
        <v>7.0989999999999998E-2</v>
      </c>
      <c r="E118" s="269">
        <f>SUM(E105:E111)</f>
        <v>104.88</v>
      </c>
    </row>
    <row r="119" spans="1:5" s="28" customFormat="1" ht="12.75" x14ac:dyDescent="0.2">
      <c r="A119" s="66"/>
      <c r="B119" s="202"/>
      <c r="C119" s="66"/>
      <c r="D119" s="299"/>
      <c r="E119" s="300"/>
    </row>
    <row r="120" spans="1:5" s="20" customFormat="1" ht="12.75" x14ac:dyDescent="0.2">
      <c r="A120" s="57" t="s">
        <v>240</v>
      </c>
      <c r="B120" s="57"/>
      <c r="C120" s="81" t="s">
        <v>52</v>
      </c>
      <c r="D120" s="83" t="s">
        <v>139</v>
      </c>
      <c r="E120" s="83" t="s">
        <v>53</v>
      </c>
    </row>
    <row r="121" spans="1:5" s="20" customFormat="1" ht="12.75" x14ac:dyDescent="0.2">
      <c r="A121" s="33" t="s">
        <v>241</v>
      </c>
      <c r="B121" s="151" t="str">
        <f>IF('Módulo 3 - Encargos'!B80="","",'Módulo 3 - Encargos'!B80)</f>
        <v/>
      </c>
      <c r="C121" s="205" t="str">
        <f>IF('Módulo 3 - Encargos'!C80="","",'Módulo 3 - Encargos'!C80)</f>
        <v/>
      </c>
      <c r="D121" s="206">
        <f>'Módulo 3 - Encargos'!D80</f>
        <v>0</v>
      </c>
      <c r="E121" s="207">
        <f>'Módulo 3 - Encargos'!E80</f>
        <v>0</v>
      </c>
    </row>
    <row r="122" spans="1:5" s="20" customFormat="1" ht="12.75" x14ac:dyDescent="0.2">
      <c r="A122" s="33" t="s">
        <v>242</v>
      </c>
      <c r="B122" s="151" t="str">
        <f>IF('Módulo 3 - Encargos'!B81="","",'Módulo 3 - Encargos'!B81)</f>
        <v/>
      </c>
      <c r="C122" s="205" t="str">
        <f>IF('Módulo 3 - Encargos'!C81="","",'Módulo 3 - Encargos'!C81)</f>
        <v/>
      </c>
      <c r="D122" s="206">
        <f>'Módulo 3 - Encargos'!D81</f>
        <v>0</v>
      </c>
      <c r="E122" s="207">
        <f>'Módulo 3 - Encargos'!E81</f>
        <v>0</v>
      </c>
    </row>
    <row r="123" spans="1:5" s="20" customFormat="1" ht="12.75" x14ac:dyDescent="0.2">
      <c r="A123" s="33" t="s">
        <v>243</v>
      </c>
      <c r="B123" s="151" t="str">
        <f>IF('Módulo 3 - Encargos'!B82="","",'Módulo 3 - Encargos'!B82)</f>
        <v/>
      </c>
      <c r="C123" s="205" t="str">
        <f>IF('Módulo 3 - Encargos'!C82="","",'Módulo 3 - Encargos'!C82)</f>
        <v/>
      </c>
      <c r="D123" s="206">
        <f>'Módulo 3 - Encargos'!D82</f>
        <v>0</v>
      </c>
      <c r="E123" s="207">
        <f>'Módulo 3 - Encargos'!E82</f>
        <v>0</v>
      </c>
    </row>
    <row r="124" spans="1:5" s="20" customFormat="1" ht="12.75" x14ac:dyDescent="0.2">
      <c r="A124" s="33" t="s">
        <v>244</v>
      </c>
      <c r="B124" s="151" t="str">
        <f>IF('Módulo 3 - Encargos'!B83="","",'Módulo 3 - Encargos'!B83)</f>
        <v/>
      </c>
      <c r="C124" s="205" t="str">
        <f>IF('Módulo 3 - Encargos'!C83="","",'Módulo 3 - Encargos'!C83)</f>
        <v/>
      </c>
      <c r="D124" s="206">
        <f>'Módulo 3 - Encargos'!D83</f>
        <v>0</v>
      </c>
      <c r="E124" s="207">
        <f>'Módulo 3 - Encargos'!E83</f>
        <v>0</v>
      </c>
    </row>
    <row r="125" spans="1:5" s="20" customFormat="1" ht="12.75" x14ac:dyDescent="0.2">
      <c r="A125" s="33" t="s">
        <v>245</v>
      </c>
      <c r="B125" s="151" t="str">
        <f>IF('Módulo 3 - Encargos'!B84="","",'Módulo 3 - Encargos'!B84)</f>
        <v/>
      </c>
      <c r="C125" s="205" t="str">
        <f>IF('Módulo 3 - Encargos'!C84="","",'Módulo 3 - Encargos'!C84)</f>
        <v/>
      </c>
      <c r="D125" s="206">
        <f>'Módulo 3 - Encargos'!D84</f>
        <v>0</v>
      </c>
      <c r="E125" s="207">
        <f>'Módulo 3 - Encargos'!E84</f>
        <v>0</v>
      </c>
    </row>
    <row r="126" spans="1:5" s="20" customFormat="1" ht="12.75" x14ac:dyDescent="0.2">
      <c r="A126" s="33" t="s">
        <v>246</v>
      </c>
      <c r="B126" s="151" t="str">
        <f>IF('Módulo 3 - Encargos'!B85="","",'Módulo 3 - Encargos'!B85)</f>
        <v/>
      </c>
      <c r="C126" s="205" t="str">
        <f>IF('Módulo 3 - Encargos'!C85="","",'Módulo 3 - Encargos'!C85)</f>
        <v/>
      </c>
      <c r="D126" s="206">
        <f>'Módulo 3 - Encargos'!D85</f>
        <v>0</v>
      </c>
      <c r="E126" s="207">
        <f>'Módulo 3 - Encargos'!E85</f>
        <v>0</v>
      </c>
    </row>
    <row r="127" spans="1:5" s="20" customFormat="1" ht="12.75" x14ac:dyDescent="0.2">
      <c r="A127" s="46"/>
      <c r="B127" s="47" t="s">
        <v>390</v>
      </c>
      <c r="C127" s="34"/>
      <c r="D127" s="263">
        <f>SUM(D121:D126)</f>
        <v>0</v>
      </c>
      <c r="E127" s="269">
        <f>SUM(E121:E126)</f>
        <v>0</v>
      </c>
    </row>
    <row r="128" spans="1:5" s="28" customFormat="1" ht="12.75" x14ac:dyDescent="0.2">
      <c r="A128" s="66"/>
      <c r="B128" s="202"/>
      <c r="C128" s="66"/>
      <c r="D128" s="299"/>
      <c r="E128" s="300"/>
    </row>
    <row r="129" spans="1:5" s="20" customFormat="1" ht="12.75" x14ac:dyDescent="0.2">
      <c r="A129" s="99" t="s">
        <v>391</v>
      </c>
      <c r="B129" s="99"/>
      <c r="C129" s="99"/>
      <c r="D129" s="99"/>
      <c r="E129" s="99"/>
    </row>
    <row r="130" spans="1:5" s="20" customFormat="1" ht="12.75" x14ac:dyDescent="0.2">
      <c r="A130" s="116"/>
      <c r="B130" s="33" t="str">
        <f>'Módulo 3 - Encargos'!B89</f>
        <v>Submódulo 3.1. Encargos previdenciários e FGTS</v>
      </c>
      <c r="C130" s="34"/>
      <c r="D130" s="106">
        <f>'Módulo 3 - Encargos'!D89</f>
        <v>0.36299999999999999</v>
      </c>
      <c r="E130" s="131">
        <f>'Módulo 3 - Encargos'!E89</f>
        <v>536.16999999999996</v>
      </c>
    </row>
    <row r="131" spans="1:5" s="20" customFormat="1" ht="12.75" x14ac:dyDescent="0.2">
      <c r="A131" s="116"/>
      <c r="B131" s="33" t="str">
        <f>'Módulo 3 - Encargos'!B90</f>
        <v>Submódulo 3.2.  13º Salário e Adicional de férias</v>
      </c>
      <c r="C131" s="34"/>
      <c r="D131" s="106">
        <f>'Módulo 3 - Encargos'!D90</f>
        <v>0.15143000000000001</v>
      </c>
      <c r="E131" s="131">
        <f>'Módulo 3 - Encargos'!E90</f>
        <v>223.66</v>
      </c>
    </row>
    <row r="132" spans="1:5" s="20" customFormat="1" ht="12.75" x14ac:dyDescent="0.2">
      <c r="A132" s="116"/>
      <c r="B132" s="33" t="str">
        <f>'Módulo 3 - Encargos'!B91</f>
        <v>Submódulo 3.3. Custo de Reposição do Profissional Ausente</v>
      </c>
      <c r="C132" s="34"/>
      <c r="D132" s="106">
        <f>'Módulo 3 - Encargos'!D91</f>
        <v>0.14176</v>
      </c>
      <c r="E132" s="131">
        <f>'Módulo 3 - Encargos'!E91</f>
        <v>209.4</v>
      </c>
    </row>
    <row r="133" spans="1:5" s="20" customFormat="1" ht="12.75" x14ac:dyDescent="0.2">
      <c r="A133" s="116"/>
      <c r="B133" s="33" t="str">
        <f>'Módulo 3 - Encargos'!B92</f>
        <v>Submódulo 3.4. Provisão para Rescisão</v>
      </c>
      <c r="C133" s="34"/>
      <c r="D133" s="106">
        <f>'Módulo 3 - Encargos'!D92</f>
        <v>7.0989999999999998E-2</v>
      </c>
      <c r="E133" s="131">
        <f>'Módulo 3 - Encargos'!E92</f>
        <v>104.88</v>
      </c>
    </row>
    <row r="134" spans="1:5" s="20" customFormat="1" ht="12.75" x14ac:dyDescent="0.2">
      <c r="A134" s="116"/>
      <c r="B134" s="33" t="str">
        <f>'Módulo 3 - Encargos'!B93</f>
        <v>Submódulo 3.5. Outros encargos sociais e trabalhistas</v>
      </c>
      <c r="C134" s="34"/>
      <c r="D134" s="106">
        <f>'Módulo 3 - Encargos'!D93</f>
        <v>0</v>
      </c>
      <c r="E134" s="131">
        <f>'Módulo 3 - Encargos'!E93</f>
        <v>0</v>
      </c>
    </row>
    <row r="135" spans="1:5" s="20" customFormat="1" ht="12.75" x14ac:dyDescent="0.2">
      <c r="A135" s="116"/>
      <c r="B135" s="191" t="s">
        <v>249</v>
      </c>
      <c r="C135" s="34"/>
      <c r="D135" s="106">
        <f>SUM(D130:D134)</f>
        <v>0.72718000000000005</v>
      </c>
      <c r="E135" s="208">
        <f>SUM(E130:E134)</f>
        <v>1074.1099999999999</v>
      </c>
    </row>
    <row r="136" spans="1:5" s="20" customFormat="1" ht="12.75" x14ac:dyDescent="0.2">
      <c r="A136" s="171"/>
      <c r="B136" s="171"/>
      <c r="C136" s="171"/>
      <c r="D136" s="171"/>
      <c r="E136" s="171"/>
    </row>
    <row r="137" spans="1:5" s="20" customFormat="1" ht="12.75" x14ac:dyDescent="0.2"/>
    <row r="138" spans="1:5" s="20" customFormat="1" ht="12.75" x14ac:dyDescent="0.2"/>
    <row r="139" spans="1:5" s="20" customFormat="1" ht="12.75" x14ac:dyDescent="0.2">
      <c r="A139" s="99" t="s">
        <v>392</v>
      </c>
      <c r="B139" s="99"/>
      <c r="C139" s="99"/>
      <c r="D139" s="99"/>
      <c r="E139" s="99"/>
    </row>
    <row r="140" spans="1:5" s="20" customFormat="1" ht="12.75" x14ac:dyDescent="0.2">
      <c r="A140" s="116"/>
      <c r="B140" s="33" t="str">
        <f>'Módulo 4 - D.I. e Lucro'!B19</f>
        <v>Módulo 1. COMPOSIÇÃO DA REMUNERAÇÃO</v>
      </c>
      <c r="C140" s="34"/>
      <c r="D140" s="34"/>
      <c r="E140" s="131">
        <f>'Módulo 4 - D.I. e Lucro'!E19</f>
        <v>1476.95</v>
      </c>
    </row>
    <row r="141" spans="1:5" s="20" customFormat="1" ht="12.75" x14ac:dyDescent="0.2">
      <c r="A141" s="116"/>
      <c r="B141" s="33" t="str">
        <f>'Módulo 4 - D.I. e Lucro'!B20</f>
        <v>Módulo 2. BENEFÍCIOS MENSAIS E DIÁRIOS</v>
      </c>
      <c r="C141" s="34"/>
      <c r="D141" s="34"/>
      <c r="E141" s="131">
        <f>'Módulo 4 - D.I. e Lucro'!E20</f>
        <v>572.62</v>
      </c>
    </row>
    <row r="142" spans="1:5" s="20" customFormat="1" ht="12.75" x14ac:dyDescent="0.2">
      <c r="A142" s="116"/>
      <c r="B142" s="33" t="str">
        <f>'Módulo 4 - D.I. e Lucro'!B21</f>
        <v>Módulo 3. ENCARGOS SOCIAIS E TRABALHISTAS</v>
      </c>
      <c r="C142" s="34"/>
      <c r="D142" s="34"/>
      <c r="E142" s="131">
        <f>'Módulo 4 - D.I. e Lucro'!E21</f>
        <v>1074.1099999999999</v>
      </c>
    </row>
    <row r="143" spans="1:5" s="20" customFormat="1" ht="12.75" x14ac:dyDescent="0.2">
      <c r="A143" s="116"/>
      <c r="B143" s="191" t="s">
        <v>551</v>
      </c>
      <c r="C143" s="34"/>
      <c r="D143" s="34"/>
      <c r="E143" s="208">
        <f>SUM(E140:E142)</f>
        <v>3123.68</v>
      </c>
    </row>
    <row r="144" spans="1:5" s="20" customFormat="1" ht="12.75" x14ac:dyDescent="0.2"/>
    <row r="145" spans="1:6" s="20" customFormat="1" ht="12.75" x14ac:dyDescent="0.2"/>
    <row r="146" spans="1:6" s="20" customFormat="1" ht="12.75" x14ac:dyDescent="0.2">
      <c r="A146" s="99" t="s">
        <v>256</v>
      </c>
      <c r="B146" s="32"/>
      <c r="C146" s="32"/>
      <c r="D146" s="32"/>
      <c r="E146" s="32"/>
    </row>
    <row r="147" spans="1:6" s="28" customFormat="1" ht="12.75" x14ac:dyDescent="0.2">
      <c r="A147" s="66"/>
      <c r="D147" s="83" t="s">
        <v>394</v>
      </c>
      <c r="E147" s="83" t="s">
        <v>53</v>
      </c>
    </row>
    <row r="148" spans="1:6" s="20" customFormat="1" ht="25.5" x14ac:dyDescent="0.2">
      <c r="A148" s="33" t="s">
        <v>257</v>
      </c>
      <c r="B148" s="33" t="s">
        <v>395</v>
      </c>
      <c r="C148" s="121" t="s">
        <v>396</v>
      </c>
      <c r="D148" s="301">
        <f>'Módulo 4 - D.I. e Lucro'!D27</f>
        <v>5.21E-2</v>
      </c>
      <c r="E148" s="294">
        <f>'Módulo 4 - D.I. e Lucro'!E27</f>
        <v>162.75</v>
      </c>
    </row>
    <row r="149" spans="1:6" s="20" customFormat="1" ht="12.75" x14ac:dyDescent="0.2">
      <c r="A149" s="34"/>
      <c r="B149" s="47" t="s">
        <v>310</v>
      </c>
      <c r="C149" s="47" t="s">
        <v>397</v>
      </c>
      <c r="D149" s="34"/>
      <c r="E149" s="294">
        <f>'Módulo 4 - D.I. e Lucro'!E28</f>
        <v>3286.43</v>
      </c>
    </row>
    <row r="150" spans="1:6" s="20" customFormat="1" ht="25.5" x14ac:dyDescent="0.2">
      <c r="A150" s="33" t="s">
        <v>262</v>
      </c>
      <c r="B150" s="33" t="s">
        <v>398</v>
      </c>
      <c r="C150" s="121" t="s">
        <v>399</v>
      </c>
      <c r="D150" s="301">
        <f>'Módulo 4 - D.I. e Lucro'!D29</f>
        <v>4.3999999999999997E-2</v>
      </c>
      <c r="E150" s="294">
        <f>'Módulo 4 - D.I. e Lucro'!E29</f>
        <v>144.61000000000001</v>
      </c>
      <c r="F150" s="126"/>
    </row>
    <row r="151" spans="1:6" s="20" customFormat="1" ht="12.75" x14ac:dyDescent="0.2">
      <c r="A151" s="46"/>
      <c r="B151" s="191" t="s">
        <v>400</v>
      </c>
      <c r="C151" s="47" t="s">
        <v>401</v>
      </c>
      <c r="D151" s="301">
        <f>SUM(D148:D150)</f>
        <v>9.6100000000000005E-2</v>
      </c>
      <c r="E151" s="302">
        <f>'Módulo 4 - D.I. e Lucro'!E30</f>
        <v>307.36</v>
      </c>
    </row>
    <row r="152" spans="1:6" s="20" customFormat="1" ht="12.75" x14ac:dyDescent="0.2"/>
    <row r="153" spans="1:6" s="20" customFormat="1" ht="12.75" x14ac:dyDescent="0.2"/>
    <row r="154" spans="1:6" s="20" customFormat="1" ht="12.75" x14ac:dyDescent="0.2">
      <c r="A154" s="99" t="s">
        <v>254</v>
      </c>
      <c r="B154" s="99"/>
      <c r="C154" s="99"/>
      <c r="D154" s="99"/>
      <c r="E154" s="99"/>
    </row>
    <row r="155" spans="1:6" s="20" customFormat="1" ht="12.75" x14ac:dyDescent="0.2">
      <c r="A155" s="116"/>
      <c r="B155" s="33" t="s">
        <v>551</v>
      </c>
      <c r="C155" s="34"/>
      <c r="D155" s="34"/>
      <c r="E155" s="131">
        <f>'Valor dos Auxiliares'!E143</f>
        <v>3123.68</v>
      </c>
    </row>
    <row r="156" spans="1:6" s="20" customFormat="1" ht="12.75" x14ac:dyDescent="0.2">
      <c r="A156" s="116"/>
      <c r="B156" s="33" t="s">
        <v>256</v>
      </c>
      <c r="C156" s="34"/>
      <c r="D156" s="34"/>
      <c r="E156" s="131">
        <f>'Módulo 4 - D.I. e Lucro'!E30</f>
        <v>307.36</v>
      </c>
    </row>
    <row r="157" spans="1:6" s="20" customFormat="1" ht="12.75" x14ac:dyDescent="0.2">
      <c r="A157" s="116"/>
      <c r="B157" s="191" t="s">
        <v>393</v>
      </c>
      <c r="C157" s="34"/>
      <c r="D157" s="34"/>
      <c r="E157" s="208">
        <f>'Módulo 5 - Tributos'!E23</f>
        <v>3431.04</v>
      </c>
    </row>
    <row r="158" spans="1:6" s="20" customFormat="1" ht="12.75" x14ac:dyDescent="0.2"/>
    <row r="159" spans="1:6" s="20" customFormat="1" ht="12.75" x14ac:dyDescent="0.2"/>
    <row r="160" spans="1:6" s="20" customFormat="1" ht="12.75" x14ac:dyDescent="0.2">
      <c r="A160" s="99" t="s">
        <v>274</v>
      </c>
      <c r="B160" s="32"/>
      <c r="C160" s="32"/>
      <c r="D160" s="32"/>
      <c r="E160" s="32"/>
    </row>
    <row r="161" spans="1:5" s="28" customFormat="1" ht="12.75" x14ac:dyDescent="0.2">
      <c r="A161" s="66"/>
      <c r="B161" s="66"/>
      <c r="C161" s="33" t="s">
        <v>52</v>
      </c>
      <c r="D161" s="35" t="s">
        <v>394</v>
      </c>
      <c r="E161" s="35" t="s">
        <v>53</v>
      </c>
    </row>
    <row r="162" spans="1:5" s="28" customFormat="1" ht="12.75" x14ac:dyDescent="0.2">
      <c r="A162" s="59" t="s">
        <v>275</v>
      </c>
      <c r="B162" s="134" t="s">
        <v>276</v>
      </c>
      <c r="C162" s="205" t="str">
        <f>IF('Módulo 5 - Tributos'!C28="","",'Módulo 5 - Tributos'!C28)</f>
        <v/>
      </c>
      <c r="D162" s="271">
        <f>'Módulo 5 - Tributos'!D28</f>
        <v>0.05</v>
      </c>
      <c r="E162" s="270">
        <f>'Módulo 5 - Tributos'!E28</f>
        <v>200.07</v>
      </c>
    </row>
    <row r="163" spans="1:5" s="20" customFormat="1" ht="12.75" x14ac:dyDescent="0.2">
      <c r="A163" s="33" t="s">
        <v>277</v>
      </c>
      <c r="B163" s="138" t="s">
        <v>278</v>
      </c>
      <c r="C163" s="205" t="str">
        <f>IF('Módulo 5 - Tributos'!C29="","",'Módulo 5 - Tributos'!C29)</f>
        <v/>
      </c>
      <c r="D163" s="271">
        <f>'Módulo 5 - Tributos'!D29</f>
        <v>7.5999999999999998E-2</v>
      </c>
      <c r="E163" s="270">
        <f>'Módulo 5 - Tributos'!E29</f>
        <v>304.10000000000002</v>
      </c>
    </row>
    <row r="164" spans="1:5" s="20" customFormat="1" ht="12.75" x14ac:dyDescent="0.2">
      <c r="A164" s="33" t="s">
        <v>279</v>
      </c>
      <c r="B164" s="138" t="s">
        <v>280</v>
      </c>
      <c r="C164" s="205" t="str">
        <f>IF('Módulo 5 - Tributos'!C30="","",'Módulo 5 - Tributos'!C30)</f>
        <v/>
      </c>
      <c r="D164" s="271">
        <f>'Módulo 5 - Tributos'!D30</f>
        <v>1.6500000000000001E-2</v>
      </c>
      <c r="E164" s="270">
        <f>'Módulo 5 - Tributos'!E30</f>
        <v>66.03</v>
      </c>
    </row>
    <row r="165" spans="1:5" s="20" customFormat="1" ht="12.75" x14ac:dyDescent="0.2">
      <c r="A165" s="33" t="s">
        <v>281</v>
      </c>
      <c r="B165" s="187" t="s">
        <v>386</v>
      </c>
      <c r="C165" s="188" t="s">
        <v>402</v>
      </c>
      <c r="D165" s="271">
        <f>'Módulo 5 - Tributos'!D31</f>
        <v>0</v>
      </c>
      <c r="E165" s="270">
        <f>'Módulo 5 - Tributos'!E31</f>
        <v>0</v>
      </c>
    </row>
    <row r="166" spans="1:5" s="20" customFormat="1" ht="12.75" x14ac:dyDescent="0.2">
      <c r="A166" s="44" t="s">
        <v>283</v>
      </c>
      <c r="B166" s="180" t="str">
        <f>IF('Módulo 5 - Tributos'!B32="","",'Módulo 5 - Tributos'!B32)</f>
        <v/>
      </c>
      <c r="C166" s="211" t="str">
        <f>IF('Módulo 5 - Tributos'!C32="","",'Módulo 5 - Tributos'!C32)</f>
        <v/>
      </c>
      <c r="D166" s="303">
        <f>'Módulo 5 - Tributos'!D32</f>
        <v>0</v>
      </c>
      <c r="E166" s="304">
        <f>'Módulo 5 - Tributos'!E32</f>
        <v>0</v>
      </c>
    </row>
    <row r="167" spans="1:5" s="20" customFormat="1" ht="12.75" x14ac:dyDescent="0.2">
      <c r="A167" s="44" t="s">
        <v>284</v>
      </c>
      <c r="B167" s="180" t="str">
        <f>IF('Módulo 5 - Tributos'!B33="","",'Módulo 5 - Tributos'!B33)</f>
        <v/>
      </c>
      <c r="C167" s="211" t="str">
        <f>IF('Módulo 5 - Tributos'!C33="","",'Módulo 5 - Tributos'!C33)</f>
        <v/>
      </c>
      <c r="D167" s="303">
        <f>'Módulo 5 - Tributos'!D33</f>
        <v>0</v>
      </c>
      <c r="E167" s="304">
        <f>'Módulo 5 - Tributos'!E33</f>
        <v>0</v>
      </c>
    </row>
    <row r="168" spans="1:5" s="20" customFormat="1" ht="12.75" x14ac:dyDescent="0.2">
      <c r="A168" s="44" t="s">
        <v>285</v>
      </c>
      <c r="B168" s="180" t="str">
        <f>IF('Módulo 5 - Tributos'!B34="","",'Módulo 5 - Tributos'!B34)</f>
        <v/>
      </c>
      <c r="C168" s="211" t="str">
        <f>IF('Módulo 5 - Tributos'!C34="","",'Módulo 5 - Tributos'!C34)</f>
        <v/>
      </c>
      <c r="D168" s="303">
        <f>'Módulo 5 - Tributos'!D34</f>
        <v>0</v>
      </c>
      <c r="E168" s="304">
        <f>'Módulo 5 - Tributos'!E34</f>
        <v>0</v>
      </c>
    </row>
    <row r="169" spans="1:5" s="20" customFormat="1" ht="12.75" x14ac:dyDescent="0.2">
      <c r="A169" s="44" t="s">
        <v>286</v>
      </c>
      <c r="B169" s="180" t="str">
        <f>IF('Módulo 5 - Tributos'!B35="","",'Módulo 5 - Tributos'!B35)</f>
        <v/>
      </c>
      <c r="C169" s="211" t="str">
        <f>IF('Módulo 5 - Tributos'!C35="","",'Módulo 5 - Tributos'!C35)</f>
        <v/>
      </c>
      <c r="D169" s="303">
        <f>'Módulo 5 - Tributos'!D35</f>
        <v>0</v>
      </c>
      <c r="E169" s="304">
        <f>'Módulo 5 - Tributos'!E35</f>
        <v>0</v>
      </c>
    </row>
    <row r="170" spans="1:5" s="20" customFormat="1" ht="12.75" x14ac:dyDescent="0.2">
      <c r="A170" s="44" t="s">
        <v>287</v>
      </c>
      <c r="B170" s="180" t="str">
        <f>IF('Módulo 5 - Tributos'!B36="","",'Módulo 5 - Tributos'!B36)</f>
        <v/>
      </c>
      <c r="C170" s="211" t="str">
        <f>IF('Módulo 5 - Tributos'!C36="","",'Módulo 5 - Tributos'!C36)</f>
        <v/>
      </c>
      <c r="D170" s="303">
        <f>'Módulo 5 - Tributos'!D36</f>
        <v>0</v>
      </c>
      <c r="E170" s="304">
        <f>'Módulo 5 - Tributos'!E36</f>
        <v>0</v>
      </c>
    </row>
    <row r="171" spans="1:5" s="20" customFormat="1" ht="12.75" x14ac:dyDescent="0.2">
      <c r="A171" s="44" t="s">
        <v>288</v>
      </c>
      <c r="B171" s="180" t="str">
        <f>IF('Módulo 5 - Tributos'!B37="","",'Módulo 5 - Tributos'!B37)</f>
        <v/>
      </c>
      <c r="C171" s="211" t="str">
        <f>IF('Módulo 5 - Tributos'!C37="","",'Módulo 5 - Tributos'!C37)</f>
        <v/>
      </c>
      <c r="D171" s="303">
        <f>'Módulo 5 - Tributos'!D37</f>
        <v>0</v>
      </c>
      <c r="E171" s="304">
        <f>'Módulo 5 - Tributos'!E37</f>
        <v>0</v>
      </c>
    </row>
    <row r="172" spans="1:5" s="20" customFormat="1" ht="12.75" x14ac:dyDescent="0.2">
      <c r="A172" s="44" t="s">
        <v>289</v>
      </c>
      <c r="B172" s="180" t="str">
        <f>IF('Módulo 5 - Tributos'!B38="","",'Módulo 5 - Tributos'!B38)</f>
        <v/>
      </c>
      <c r="C172" s="211" t="str">
        <f>IF('Módulo 5 - Tributos'!C38="","",'Módulo 5 - Tributos'!C38)</f>
        <v/>
      </c>
      <c r="D172" s="303">
        <f>'Módulo 5 - Tributos'!D38</f>
        <v>0</v>
      </c>
      <c r="E172" s="304">
        <f>'Módulo 5 - Tributos'!E38</f>
        <v>0</v>
      </c>
    </row>
    <row r="173" spans="1:5" s="20" customFormat="1" ht="12.75" x14ac:dyDescent="0.2">
      <c r="A173" s="44" t="s">
        <v>290</v>
      </c>
      <c r="B173" s="180" t="str">
        <f>IF('Módulo 5 - Tributos'!B39="","",'Módulo 5 - Tributos'!B39)</f>
        <v/>
      </c>
      <c r="C173" s="211" t="str">
        <f>IF('Módulo 5 - Tributos'!C39="","",'Módulo 5 - Tributos'!C39)</f>
        <v/>
      </c>
      <c r="D173" s="303">
        <f>'Módulo 5 - Tributos'!D39</f>
        <v>0</v>
      </c>
      <c r="E173" s="304">
        <f>'Módulo 5 - Tributos'!E39</f>
        <v>0</v>
      </c>
    </row>
    <row r="174" spans="1:5" s="20" customFormat="1" ht="12.75" x14ac:dyDescent="0.2">
      <c r="A174" s="46"/>
      <c r="B174" s="143" t="s">
        <v>403</v>
      </c>
      <c r="C174" s="46"/>
      <c r="D174" s="271">
        <f>SUM(D162:D165)</f>
        <v>0.14249999999999999</v>
      </c>
      <c r="E174" s="273">
        <f>SUM(E162:E165)</f>
        <v>570.20000000000005</v>
      </c>
    </row>
    <row r="175" spans="1:5" s="20" customFormat="1" ht="12.75" x14ac:dyDescent="0.2"/>
    <row r="176" spans="1:5" s="20" customFormat="1" ht="12.75" x14ac:dyDescent="0.2"/>
    <row r="177" spans="1:5" s="20" customFormat="1" ht="12.75" x14ac:dyDescent="0.2">
      <c r="A177" s="99" t="s">
        <v>404</v>
      </c>
      <c r="B177" s="99"/>
      <c r="C177" s="99"/>
      <c r="D177" s="99"/>
      <c r="E177" s="99"/>
    </row>
    <row r="178" spans="1:5" s="20" customFormat="1" ht="12.75" x14ac:dyDescent="0.2">
      <c r="A178" s="116"/>
      <c r="B178" s="33" t="str">
        <f>A18</f>
        <v>Módulo 1. COMPOSIÇÃO DA REMUNERAÇÃO</v>
      </c>
      <c r="C178" s="33"/>
      <c r="D178" s="212"/>
      <c r="E178" s="118">
        <f>'Módulo 1 - Remuneração'!E37</f>
        <v>1476.95</v>
      </c>
    </row>
    <row r="179" spans="1:5" s="20" customFormat="1" ht="12.75" x14ac:dyDescent="0.2">
      <c r="A179" s="116"/>
      <c r="B179" s="33" t="str">
        <f>A40</f>
        <v>Módulo 2. BENEFÍCIOS MENSAIS E DIÁRIOS</v>
      </c>
      <c r="C179" s="33"/>
      <c r="D179" s="33"/>
      <c r="E179" s="118">
        <f>'Módulo 2 - Benefícios'!E34</f>
        <v>572.62</v>
      </c>
    </row>
    <row r="180" spans="1:5" s="20" customFormat="1" ht="12.75" x14ac:dyDescent="0.2">
      <c r="A180" s="116"/>
      <c r="B180" s="33" t="str">
        <f>A59</f>
        <v>Módulo 3. ENCARGOS SOCIAIS E TRABALHISTAS</v>
      </c>
      <c r="C180" s="33"/>
      <c r="D180" s="212"/>
      <c r="E180" s="118">
        <f>'Módulo 3 - Encargos'!E94</f>
        <v>1074.1099999999999</v>
      </c>
    </row>
    <row r="181" spans="1:5" s="20" customFormat="1" ht="12.75" x14ac:dyDescent="0.2">
      <c r="A181" s="116"/>
      <c r="B181" s="33" t="str">
        <f>A146</f>
        <v>Módulo 4. DESPESAS INDIRETAS E LUCRO</v>
      </c>
      <c r="C181" s="33"/>
      <c r="D181" s="212"/>
      <c r="E181" s="118">
        <f>'Módulo 4 - D.I. e Lucro'!E30</f>
        <v>307.36</v>
      </c>
    </row>
    <row r="182" spans="1:5" s="20" customFormat="1" ht="12.75" x14ac:dyDescent="0.2">
      <c r="A182" s="116"/>
      <c r="B182" s="47" t="s">
        <v>176</v>
      </c>
      <c r="C182" s="33"/>
      <c r="D182" s="212"/>
      <c r="E182" s="120">
        <f>SUM(E178:E181)</f>
        <v>3431.04</v>
      </c>
    </row>
    <row r="183" spans="1:5" s="20" customFormat="1" ht="12.75" x14ac:dyDescent="0.2">
      <c r="A183" s="116"/>
      <c r="B183" s="33" t="str">
        <f>A160</f>
        <v>Módulo 5. TRIBUTOS</v>
      </c>
      <c r="C183" s="33"/>
      <c r="D183" s="212"/>
      <c r="E183" s="118">
        <f>'Módulo 5 - Tributos'!E40</f>
        <v>570.20000000000005</v>
      </c>
    </row>
    <row r="184" spans="1:5" s="20" customFormat="1" ht="12.75" x14ac:dyDescent="0.2">
      <c r="A184" s="116"/>
      <c r="B184" s="47" t="s">
        <v>403</v>
      </c>
      <c r="C184" s="33"/>
      <c r="D184" s="118"/>
      <c r="E184" s="213">
        <f>SUM(E182:E183)</f>
        <v>4001.24</v>
      </c>
    </row>
    <row r="185" spans="1:5" s="20" customFormat="1" ht="12.75" x14ac:dyDescent="0.2"/>
    <row r="186" spans="1:5" s="20" customFormat="1" ht="12.75" x14ac:dyDescent="0.2"/>
    <row r="187" spans="1:5" s="20" customFormat="1" ht="12.75" x14ac:dyDescent="0.2"/>
    <row r="188" spans="1:5" s="20" customFormat="1" ht="12.75" x14ac:dyDescent="0.2">
      <c r="A188" s="99" t="s">
        <v>508</v>
      </c>
      <c r="B188" s="32"/>
      <c r="C188" s="32"/>
      <c r="D188" s="32"/>
      <c r="E188" s="32"/>
    </row>
    <row r="189" spans="1:5" s="28" customFormat="1" ht="12.75" x14ac:dyDescent="0.2">
      <c r="A189" s="66"/>
      <c r="C189" s="33" t="s">
        <v>52</v>
      </c>
      <c r="D189" s="83" t="s">
        <v>406</v>
      </c>
      <c r="E189" s="83" t="s">
        <v>371</v>
      </c>
    </row>
    <row r="190" spans="1:5" s="28" customFormat="1" ht="25.5" x14ac:dyDescent="0.2">
      <c r="A190" s="59" t="s">
        <v>509</v>
      </c>
      <c r="B190" s="282" t="s">
        <v>458</v>
      </c>
      <c r="C190" s="205" t="s">
        <v>510</v>
      </c>
      <c r="D190" s="214">
        <f>'Módulo 6 - Diárias'!F35</f>
        <v>347.84</v>
      </c>
      <c r="E190" s="215">
        <f>'Módulo 6 - Diárias'!G35</f>
        <v>122439.67999999999</v>
      </c>
    </row>
    <row r="191" spans="1:5" s="20" customFormat="1" ht="12.75" x14ac:dyDescent="0.2">
      <c r="A191" s="46"/>
      <c r="B191" s="191" t="s">
        <v>511</v>
      </c>
      <c r="C191" s="46"/>
      <c r="D191" s="46"/>
      <c r="E191" s="305">
        <f>'Módulo 6 - Diárias'!G36</f>
        <v>122439.67999999999</v>
      </c>
    </row>
    <row r="192" spans="1:5" s="20" customFormat="1" ht="12.75" x14ac:dyDescent="0.2"/>
    <row r="193" spans="1:5" s="20" customFormat="1" ht="12.75" x14ac:dyDescent="0.2"/>
    <row r="194" spans="1:5" s="20" customFormat="1" ht="12.75" x14ac:dyDescent="0.2">
      <c r="A194" s="99" t="s">
        <v>405</v>
      </c>
      <c r="B194" s="32"/>
      <c r="C194" s="32"/>
      <c r="D194" s="32"/>
      <c r="E194" s="32"/>
    </row>
    <row r="195" spans="1:5" s="28" customFormat="1" ht="12.75" x14ac:dyDescent="0.2">
      <c r="A195" s="66"/>
      <c r="C195" s="33" t="s">
        <v>52</v>
      </c>
      <c r="D195" s="83" t="s">
        <v>406</v>
      </c>
      <c r="E195" s="83" t="s">
        <v>371</v>
      </c>
    </row>
    <row r="196" spans="1:5" s="28" customFormat="1" ht="12.75" x14ac:dyDescent="0.2">
      <c r="A196" s="59" t="s">
        <v>324</v>
      </c>
      <c r="B196" s="151" t="s">
        <v>303</v>
      </c>
      <c r="C196" s="205" t="s">
        <v>407</v>
      </c>
      <c r="D196" s="214">
        <f>'Módulo 7 - Horas extras'!F89</f>
        <v>27.91</v>
      </c>
      <c r="E196" s="215">
        <f>'Módulo 7 - Horas extras'!G89</f>
        <v>105499.8</v>
      </c>
    </row>
    <row r="197" spans="1:5" s="28" customFormat="1" ht="12.75" x14ac:dyDescent="0.2">
      <c r="A197" s="59" t="s">
        <v>339</v>
      </c>
      <c r="B197" s="151" t="s">
        <v>328</v>
      </c>
      <c r="C197" s="205" t="s">
        <v>407</v>
      </c>
      <c r="D197" s="214">
        <f>'Módulo 7 - Horas extras'!F90</f>
        <v>27.91</v>
      </c>
      <c r="E197" s="215">
        <f>'Módulo 7 - Horas extras'!G90</f>
        <v>58611</v>
      </c>
    </row>
    <row r="198" spans="1:5" s="28" customFormat="1" ht="12.75" x14ac:dyDescent="0.2">
      <c r="A198" s="59" t="s">
        <v>353</v>
      </c>
      <c r="B198" s="151" t="s">
        <v>342</v>
      </c>
      <c r="C198" s="205" t="s">
        <v>407</v>
      </c>
      <c r="D198" s="214">
        <f>'Módulo 7 - Horas extras'!F91</f>
        <v>31.39</v>
      </c>
      <c r="E198" s="215">
        <f>'Módulo 7 - Horas extras'!G91</f>
        <v>79102.8</v>
      </c>
    </row>
    <row r="199" spans="1:5" s="28" customFormat="1" ht="12.75" x14ac:dyDescent="0.2">
      <c r="A199" s="59" t="s">
        <v>367</v>
      </c>
      <c r="B199" s="151" t="s">
        <v>356</v>
      </c>
      <c r="C199" s="205" t="s">
        <v>407</v>
      </c>
      <c r="D199" s="214">
        <f>'Módulo 7 - Horas extras'!F92</f>
        <v>37.78</v>
      </c>
      <c r="E199" s="215">
        <f>'Módulo 7 - Horas extras'!G92</f>
        <v>253881.60000000001</v>
      </c>
    </row>
    <row r="200" spans="1:5" s="20" customFormat="1" ht="12.75" x14ac:dyDescent="0.2">
      <c r="A200" s="46"/>
      <c r="B200" s="191" t="s">
        <v>408</v>
      </c>
      <c r="C200" s="46"/>
      <c r="D200" s="46"/>
      <c r="E200" s="305">
        <f>'Módulo 7 - Horas extras'!G93</f>
        <v>497095.2</v>
      </c>
    </row>
    <row r="201" spans="1:5" s="20" customFormat="1" ht="12.75" x14ac:dyDescent="0.2"/>
    <row r="202" spans="1:5" s="20" customFormat="1" ht="12.75" x14ac:dyDescent="0.2"/>
    <row r="203" spans="1:5" s="20" customFormat="1" ht="12.75" x14ac:dyDescent="0.2">
      <c r="A203" s="99" t="s">
        <v>512</v>
      </c>
      <c r="B203" s="99"/>
      <c r="C203" s="99"/>
      <c r="D203" s="99"/>
      <c r="E203" s="99"/>
    </row>
    <row r="204" spans="1:5" s="20" customFormat="1" ht="24" x14ac:dyDescent="0.2">
      <c r="A204" s="46" t="s">
        <v>114</v>
      </c>
      <c r="B204" s="33" t="s">
        <v>410</v>
      </c>
      <c r="C204" s="190" t="s">
        <v>411</v>
      </c>
      <c r="D204" s="217"/>
      <c r="E204" s="306">
        <f>'Módulo 5 - Tributos'!E23+'Módulo 5 - Tributos'!E40</f>
        <v>4001.24</v>
      </c>
    </row>
    <row r="205" spans="1:5" s="20" customFormat="1" ht="12.75" x14ac:dyDescent="0.2">
      <c r="A205" s="46" t="s">
        <v>117</v>
      </c>
      <c r="B205" s="39" t="s">
        <v>513</v>
      </c>
      <c r="C205" s="218"/>
      <c r="D205" s="46"/>
      <c r="E205" s="219">
        <v>210</v>
      </c>
    </row>
    <row r="206" spans="1:5" s="20" customFormat="1" ht="12.75" x14ac:dyDescent="0.2">
      <c r="A206" s="46" t="s">
        <v>514</v>
      </c>
      <c r="B206" s="39" t="s">
        <v>515</v>
      </c>
      <c r="C206" s="218" t="s">
        <v>516</v>
      </c>
      <c r="D206" s="217"/>
      <c r="E206" s="307">
        <v>0</v>
      </c>
    </row>
    <row r="207" spans="1:5" s="20" customFormat="1" ht="24" x14ac:dyDescent="0.2">
      <c r="A207" s="46" t="s">
        <v>414</v>
      </c>
      <c r="B207" s="39" t="s">
        <v>556</v>
      </c>
      <c r="C207" s="358" t="s">
        <v>575</v>
      </c>
      <c r="D207" s="217"/>
      <c r="E207" s="374">
        <v>2.5</v>
      </c>
    </row>
    <row r="208" spans="1:5" s="20" customFormat="1" ht="12.75" x14ac:dyDescent="0.2">
      <c r="A208" s="46" t="s">
        <v>122</v>
      </c>
      <c r="B208" s="33" t="s">
        <v>517</v>
      </c>
      <c r="C208" s="190" t="s">
        <v>418</v>
      </c>
      <c r="D208" s="217"/>
      <c r="E208" s="177">
        <f>E204*E205*E207</f>
        <v>2100651</v>
      </c>
    </row>
    <row r="209" spans="1:6" s="20" customFormat="1" ht="12.75" x14ac:dyDescent="0.2">
      <c r="A209" s="46" t="s">
        <v>125</v>
      </c>
      <c r="B209" s="33" t="s">
        <v>518</v>
      </c>
      <c r="C209" s="190" t="s">
        <v>554</v>
      </c>
      <c r="D209" s="217"/>
      <c r="E209" s="177">
        <f>E191</f>
        <v>122439.67999999999</v>
      </c>
    </row>
    <row r="210" spans="1:6" s="20" customFormat="1" ht="12.75" x14ac:dyDescent="0.2">
      <c r="A210" s="46" t="s">
        <v>128</v>
      </c>
      <c r="B210" s="33" t="s">
        <v>420</v>
      </c>
      <c r="C210" s="190" t="s">
        <v>555</v>
      </c>
      <c r="D210" s="217"/>
      <c r="E210" s="177">
        <f>E200</f>
        <v>497095.2</v>
      </c>
    </row>
    <row r="211" spans="1:6" s="20" customFormat="1" x14ac:dyDescent="0.25">
      <c r="A211" s="46"/>
      <c r="B211" s="220" t="s">
        <v>519</v>
      </c>
      <c r="C211" s="190" t="s">
        <v>557</v>
      </c>
      <c r="D211" s="221"/>
      <c r="E211" s="222">
        <f>SUM(E208:E210)</f>
        <v>2720185.88</v>
      </c>
    </row>
    <row r="212" spans="1:6" s="20" customFormat="1" ht="12.75" x14ac:dyDescent="0.2"/>
    <row r="213" spans="1:6" s="20" customFormat="1" ht="12.75" x14ac:dyDescent="0.2">
      <c r="A213" s="413" t="s">
        <v>424</v>
      </c>
      <c r="B213" s="414"/>
      <c r="C213" s="223" t="s">
        <v>553</v>
      </c>
    </row>
    <row r="214" spans="1:6" s="20" customFormat="1" ht="12.75" x14ac:dyDescent="0.2">
      <c r="A214" s="224"/>
      <c r="B214" s="225"/>
    </row>
    <row r="215" spans="1:6" s="20" customFormat="1" ht="12.75" x14ac:dyDescent="0.2">
      <c r="A215" s="224"/>
      <c r="B215" s="225"/>
    </row>
    <row r="216" spans="1:6" s="20" customFormat="1" ht="12.75" x14ac:dyDescent="0.2">
      <c r="A216" s="224"/>
      <c r="B216" s="225"/>
    </row>
    <row r="217" spans="1:6" s="20" customFormat="1" ht="12.75" x14ac:dyDescent="0.2">
      <c r="A217" s="224"/>
      <c r="B217" s="225"/>
      <c r="C217" s="226"/>
      <c r="D217" s="226"/>
      <c r="E217" s="226"/>
      <c r="F217" s="171"/>
    </row>
    <row r="218" spans="1:6" s="20" customFormat="1" ht="12.75" x14ac:dyDescent="0.2">
      <c r="A218" s="224"/>
      <c r="B218" s="225"/>
      <c r="C218" s="415" t="s">
        <v>425</v>
      </c>
      <c r="D218" s="415"/>
      <c r="E218" s="415"/>
      <c r="F218" s="227"/>
    </row>
    <row r="219" spans="1:6" s="20" customFormat="1" ht="12.75" x14ac:dyDescent="0.2">
      <c r="A219" s="224"/>
      <c r="B219" s="225"/>
    </row>
    <row r="220" spans="1:6" s="20" customFormat="1" ht="12.75" x14ac:dyDescent="0.2">
      <c r="A220" s="224"/>
      <c r="B220" s="225"/>
    </row>
    <row r="221" spans="1:6" s="20" customFormat="1" ht="12.75" x14ac:dyDescent="0.2">
      <c r="A221" s="224"/>
      <c r="B221" s="225"/>
    </row>
    <row r="222" spans="1:6" s="20" customFormat="1" ht="12.75" x14ac:dyDescent="0.2">
      <c r="A222" s="224"/>
      <c r="B222" s="225"/>
    </row>
    <row r="223" spans="1:6" s="20" customFormat="1" ht="12.75" x14ac:dyDescent="0.2">
      <c r="A223" s="224"/>
      <c r="B223" s="225"/>
    </row>
    <row r="224" spans="1:6" s="20" customFormat="1" ht="12.75" x14ac:dyDescent="0.2">
      <c r="A224" s="224"/>
      <c r="B224" s="225"/>
    </row>
    <row r="225" spans="1:2" s="20" customFormat="1" ht="12.75" x14ac:dyDescent="0.2">
      <c r="A225" s="224"/>
      <c r="B225" s="225"/>
    </row>
    <row r="226" spans="1:2" s="20" customFormat="1" ht="12.75" x14ac:dyDescent="0.2">
      <c r="A226" s="224"/>
      <c r="B226" s="225"/>
    </row>
    <row r="227" spans="1:2" s="20" customFormat="1" ht="12.75" x14ac:dyDescent="0.2">
      <c r="A227" s="224"/>
      <c r="B227" s="225"/>
    </row>
    <row r="228" spans="1:2" s="20" customFormat="1" ht="12.75" x14ac:dyDescent="0.2">
      <c r="A228" s="224"/>
      <c r="B228" s="225"/>
    </row>
    <row r="229" spans="1:2" s="20" customFormat="1" ht="12.75" x14ac:dyDescent="0.2">
      <c r="A229" s="224"/>
      <c r="B229" s="225"/>
    </row>
    <row r="230" spans="1:2" s="20" customFormat="1" ht="12.75" x14ac:dyDescent="0.2">
      <c r="A230" s="228"/>
      <c r="B230" s="229"/>
    </row>
    <row r="231" spans="1:2" s="20" customFormat="1" ht="12.75" x14ac:dyDescent="0.2"/>
    <row r="232" spans="1:2" s="20" customFormat="1" ht="12.75" x14ac:dyDescent="0.2"/>
    <row r="233" spans="1:2" s="20" customFormat="1" ht="12.75" x14ac:dyDescent="0.2"/>
    <row r="234" spans="1:2" s="20" customFormat="1" ht="12.75" x14ac:dyDescent="0.2"/>
    <row r="235" spans="1:2" s="20" customFormat="1" ht="12.75" x14ac:dyDescent="0.2"/>
    <row r="236" spans="1:2" s="20" customFormat="1" ht="12.75" x14ac:dyDescent="0.2"/>
    <row r="237" spans="1:2" s="20" customFormat="1" ht="12.75" x14ac:dyDescent="0.2"/>
    <row r="238" spans="1:2" s="20" customFormat="1" ht="12.75" x14ac:dyDescent="0.2"/>
    <row r="239" spans="1:2" s="20" customFormat="1" ht="12.75" x14ac:dyDescent="0.2"/>
    <row r="240" spans="1:2" s="20" customFormat="1" ht="12.75" x14ac:dyDescent="0.2"/>
    <row r="241" s="20" customFormat="1" ht="12.75" x14ac:dyDescent="0.2"/>
    <row r="242" s="20" customFormat="1" ht="12.75" x14ac:dyDescent="0.2"/>
    <row r="243" s="20" customFormat="1" ht="12.75" x14ac:dyDescent="0.2"/>
    <row r="244" s="20" customFormat="1" ht="12.75" x14ac:dyDescent="0.2"/>
    <row r="245" s="20" customFormat="1" ht="12.75" x14ac:dyDescent="0.2"/>
    <row r="246" s="20" customFormat="1" ht="12.75" x14ac:dyDescent="0.2"/>
    <row r="247" s="20" customFormat="1" ht="12.75" x14ac:dyDescent="0.2"/>
    <row r="248" s="20" customFormat="1" ht="12.75" x14ac:dyDescent="0.2"/>
    <row r="249" s="20" customFormat="1" ht="12.75" x14ac:dyDescent="0.2"/>
    <row r="250" s="20" customFormat="1" ht="12.75" x14ac:dyDescent="0.2"/>
    <row r="251" s="20" customFormat="1" ht="12.75" x14ac:dyDescent="0.2"/>
    <row r="252" s="20" customFormat="1" ht="12.75" x14ac:dyDescent="0.2"/>
    <row r="253" s="20" customFormat="1" ht="12.75" x14ac:dyDescent="0.2"/>
    <row r="254" s="20" customFormat="1" ht="12.75" x14ac:dyDescent="0.2"/>
    <row r="255" s="20" customFormat="1" ht="12.75" x14ac:dyDescent="0.2"/>
    <row r="256" s="20" customFormat="1" ht="12.75" x14ac:dyDescent="0.2"/>
    <row r="257" s="20" customFormat="1" ht="12.75" x14ac:dyDescent="0.2"/>
    <row r="258" s="20" customFormat="1" ht="12.75" x14ac:dyDescent="0.2"/>
    <row r="259" s="20" customFormat="1" ht="12.75" x14ac:dyDescent="0.2"/>
    <row r="260" s="20" customFormat="1" ht="12.75" x14ac:dyDescent="0.2"/>
    <row r="261" s="20" customFormat="1" ht="12.75" x14ac:dyDescent="0.2"/>
    <row r="262" s="20" customFormat="1" ht="12.75" x14ac:dyDescent="0.2"/>
    <row r="263" s="20" customFormat="1" ht="12.75" x14ac:dyDescent="0.2"/>
    <row r="264" s="20" customFormat="1" ht="12.75" x14ac:dyDescent="0.2"/>
    <row r="265" s="20" customFormat="1" ht="12.75" x14ac:dyDescent="0.2"/>
    <row r="266" s="20" customFormat="1" ht="12.75" x14ac:dyDescent="0.2"/>
    <row r="267" s="20" customFormat="1" ht="12.75" x14ac:dyDescent="0.2"/>
    <row r="268" s="20" customFormat="1" ht="12.75" x14ac:dyDescent="0.2"/>
    <row r="269" s="20" customFormat="1" ht="12.75" x14ac:dyDescent="0.2"/>
  </sheetData>
  <sheetProtection password="876C" sheet="1" objects="1" scenarios="1"/>
  <mergeCells count="13">
    <mergeCell ref="C218:E218"/>
    <mergeCell ref="C11:E11"/>
    <mergeCell ref="C13:E13"/>
    <mergeCell ref="C14:E14"/>
    <mergeCell ref="C15:E15"/>
    <mergeCell ref="C16:E16"/>
    <mergeCell ref="A213:B213"/>
    <mergeCell ref="C3:E3"/>
    <mergeCell ref="C4:E4"/>
    <mergeCell ref="C5:E5"/>
    <mergeCell ref="C7:E7"/>
    <mergeCell ref="C8:E8"/>
    <mergeCell ref="C10:E10"/>
  </mergeCells>
  <pageMargins left="1.1811023622047245" right="0.78740157480314965" top="1.1811023622047245" bottom="0.78740157480314965" header="0.31496062992125984" footer="0.31496062992125984"/>
  <pageSetup paperSize="9" scale="54" fitToHeight="8" orientation="portrait" r:id="rId1"/>
  <headerFooter alignWithMargins="0"/>
  <rowBreaks count="1" manualBreakCount="1">
    <brk id="10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H25"/>
  <sheetViews>
    <sheetView showGridLines="0" topLeftCell="C1" zoomScaleNormal="100" workbookViewId="0">
      <selection activeCell="D5" sqref="D5"/>
    </sheetView>
  </sheetViews>
  <sheetFormatPr defaultRowHeight="12.75" x14ac:dyDescent="0.2"/>
  <cols>
    <col min="1" max="1" width="9.140625" style="20"/>
    <col min="2" max="2" width="52.85546875" style="20" customWidth="1"/>
    <col min="3" max="3" width="22" style="20" customWidth="1"/>
    <col min="4" max="4" width="56.85546875" style="20" customWidth="1"/>
    <col min="5" max="5" width="29.7109375" style="20" customWidth="1"/>
    <col min="6" max="6" width="26" style="20" customWidth="1"/>
    <col min="7" max="7" width="23.5703125" style="20" bestFit="1" customWidth="1"/>
    <col min="8" max="257" width="9.140625" style="20"/>
    <col min="258" max="258" width="52.85546875" style="20" customWidth="1"/>
    <col min="259" max="259" width="22" style="20" customWidth="1"/>
    <col min="260" max="260" width="56.85546875" style="20" customWidth="1"/>
    <col min="261" max="261" width="29.7109375" style="20" customWidth="1"/>
    <col min="262" max="262" width="26" style="20" customWidth="1"/>
    <col min="263" max="263" width="23.5703125" style="20" bestFit="1" customWidth="1"/>
    <col min="264" max="513" width="9.140625" style="20"/>
    <col min="514" max="514" width="52.85546875" style="20" customWidth="1"/>
    <col min="515" max="515" width="22" style="20" customWidth="1"/>
    <col min="516" max="516" width="56.85546875" style="20" customWidth="1"/>
    <col min="517" max="517" width="29.7109375" style="20" customWidth="1"/>
    <col min="518" max="518" width="26" style="20" customWidth="1"/>
    <col min="519" max="519" width="23.5703125" style="20" bestFit="1" customWidth="1"/>
    <col min="520" max="769" width="9.140625" style="20"/>
    <col min="770" max="770" width="52.85546875" style="20" customWidth="1"/>
    <col min="771" max="771" width="22" style="20" customWidth="1"/>
    <col min="772" max="772" width="56.85546875" style="20" customWidth="1"/>
    <col min="773" max="773" width="29.7109375" style="20" customWidth="1"/>
    <col min="774" max="774" width="26" style="20" customWidth="1"/>
    <col min="775" max="775" width="23.5703125" style="20" bestFit="1" customWidth="1"/>
    <col min="776" max="1025" width="9.140625" style="20"/>
    <col min="1026" max="1026" width="52.85546875" style="20" customWidth="1"/>
    <col min="1027" max="1027" width="22" style="20" customWidth="1"/>
    <col min="1028" max="1028" width="56.85546875" style="20" customWidth="1"/>
    <col min="1029" max="1029" width="29.7109375" style="20" customWidth="1"/>
    <col min="1030" max="1030" width="26" style="20" customWidth="1"/>
    <col min="1031" max="1031" width="23.5703125" style="20" bestFit="1" customWidth="1"/>
    <col min="1032" max="1281" width="9.140625" style="20"/>
    <col min="1282" max="1282" width="52.85546875" style="20" customWidth="1"/>
    <col min="1283" max="1283" width="22" style="20" customWidth="1"/>
    <col min="1284" max="1284" width="56.85546875" style="20" customWidth="1"/>
    <col min="1285" max="1285" width="29.7109375" style="20" customWidth="1"/>
    <col min="1286" max="1286" width="26" style="20" customWidth="1"/>
    <col min="1287" max="1287" width="23.5703125" style="20" bestFit="1" customWidth="1"/>
    <col min="1288" max="1537" width="9.140625" style="20"/>
    <col min="1538" max="1538" width="52.85546875" style="20" customWidth="1"/>
    <col min="1539" max="1539" width="22" style="20" customWidth="1"/>
    <col min="1540" max="1540" width="56.85546875" style="20" customWidth="1"/>
    <col min="1541" max="1541" width="29.7109375" style="20" customWidth="1"/>
    <col min="1542" max="1542" width="26" style="20" customWidth="1"/>
    <col min="1543" max="1543" width="23.5703125" style="20" bestFit="1" customWidth="1"/>
    <col min="1544" max="1793" width="9.140625" style="20"/>
    <col min="1794" max="1794" width="52.85546875" style="20" customWidth="1"/>
    <col min="1795" max="1795" width="22" style="20" customWidth="1"/>
    <col min="1796" max="1796" width="56.85546875" style="20" customWidth="1"/>
    <col min="1797" max="1797" width="29.7109375" style="20" customWidth="1"/>
    <col min="1798" max="1798" width="26" style="20" customWidth="1"/>
    <col min="1799" max="1799" width="23.5703125" style="20" bestFit="1" customWidth="1"/>
    <col min="1800" max="2049" width="9.140625" style="20"/>
    <col min="2050" max="2050" width="52.85546875" style="20" customWidth="1"/>
    <col min="2051" max="2051" width="22" style="20" customWidth="1"/>
    <col min="2052" max="2052" width="56.85546875" style="20" customWidth="1"/>
    <col min="2053" max="2053" width="29.7109375" style="20" customWidth="1"/>
    <col min="2054" max="2054" width="26" style="20" customWidth="1"/>
    <col min="2055" max="2055" width="23.5703125" style="20" bestFit="1" customWidth="1"/>
    <col min="2056" max="2305" width="9.140625" style="20"/>
    <col min="2306" max="2306" width="52.85546875" style="20" customWidth="1"/>
    <col min="2307" max="2307" width="22" style="20" customWidth="1"/>
    <col min="2308" max="2308" width="56.85546875" style="20" customWidth="1"/>
    <col min="2309" max="2309" width="29.7109375" style="20" customWidth="1"/>
    <col min="2310" max="2310" width="26" style="20" customWidth="1"/>
    <col min="2311" max="2311" width="23.5703125" style="20" bestFit="1" customWidth="1"/>
    <col min="2312" max="2561" width="9.140625" style="20"/>
    <col min="2562" max="2562" width="52.85546875" style="20" customWidth="1"/>
    <col min="2563" max="2563" width="22" style="20" customWidth="1"/>
    <col min="2564" max="2564" width="56.85546875" style="20" customWidth="1"/>
    <col min="2565" max="2565" width="29.7109375" style="20" customWidth="1"/>
    <col min="2566" max="2566" width="26" style="20" customWidth="1"/>
    <col min="2567" max="2567" width="23.5703125" style="20" bestFit="1" customWidth="1"/>
    <col min="2568" max="2817" width="9.140625" style="20"/>
    <col min="2818" max="2818" width="52.85546875" style="20" customWidth="1"/>
    <col min="2819" max="2819" width="22" style="20" customWidth="1"/>
    <col min="2820" max="2820" width="56.85546875" style="20" customWidth="1"/>
    <col min="2821" max="2821" width="29.7109375" style="20" customWidth="1"/>
    <col min="2822" max="2822" width="26" style="20" customWidth="1"/>
    <col min="2823" max="2823" width="23.5703125" style="20" bestFit="1" customWidth="1"/>
    <col min="2824" max="3073" width="9.140625" style="20"/>
    <col min="3074" max="3074" width="52.85546875" style="20" customWidth="1"/>
    <col min="3075" max="3075" width="22" style="20" customWidth="1"/>
    <col min="3076" max="3076" width="56.85546875" style="20" customWidth="1"/>
    <col min="3077" max="3077" width="29.7109375" style="20" customWidth="1"/>
    <col min="3078" max="3078" width="26" style="20" customWidth="1"/>
    <col min="3079" max="3079" width="23.5703125" style="20" bestFit="1" customWidth="1"/>
    <col min="3080" max="3329" width="9.140625" style="20"/>
    <col min="3330" max="3330" width="52.85546875" style="20" customWidth="1"/>
    <col min="3331" max="3331" width="22" style="20" customWidth="1"/>
    <col min="3332" max="3332" width="56.85546875" style="20" customWidth="1"/>
    <col min="3333" max="3333" width="29.7109375" style="20" customWidth="1"/>
    <col min="3334" max="3334" width="26" style="20" customWidth="1"/>
    <col min="3335" max="3335" width="23.5703125" style="20" bestFit="1" customWidth="1"/>
    <col min="3336" max="3585" width="9.140625" style="20"/>
    <col min="3586" max="3586" width="52.85546875" style="20" customWidth="1"/>
    <col min="3587" max="3587" width="22" style="20" customWidth="1"/>
    <col min="3588" max="3588" width="56.85546875" style="20" customWidth="1"/>
    <col min="3589" max="3589" width="29.7109375" style="20" customWidth="1"/>
    <col min="3590" max="3590" width="26" style="20" customWidth="1"/>
    <col min="3591" max="3591" width="23.5703125" style="20" bestFit="1" customWidth="1"/>
    <col min="3592" max="3841" width="9.140625" style="20"/>
    <col min="3842" max="3842" width="52.85546875" style="20" customWidth="1"/>
    <col min="3843" max="3843" width="22" style="20" customWidth="1"/>
    <col min="3844" max="3844" width="56.85546875" style="20" customWidth="1"/>
    <col min="3845" max="3845" width="29.7109375" style="20" customWidth="1"/>
    <col min="3846" max="3846" width="26" style="20" customWidth="1"/>
    <col min="3847" max="3847" width="23.5703125" style="20" bestFit="1" customWidth="1"/>
    <col min="3848" max="4097" width="9.140625" style="20"/>
    <col min="4098" max="4098" width="52.85546875" style="20" customWidth="1"/>
    <col min="4099" max="4099" width="22" style="20" customWidth="1"/>
    <col min="4100" max="4100" width="56.85546875" style="20" customWidth="1"/>
    <col min="4101" max="4101" width="29.7109375" style="20" customWidth="1"/>
    <col min="4102" max="4102" width="26" style="20" customWidth="1"/>
    <col min="4103" max="4103" width="23.5703125" style="20" bestFit="1" customWidth="1"/>
    <col min="4104" max="4353" width="9.140625" style="20"/>
    <col min="4354" max="4354" width="52.85546875" style="20" customWidth="1"/>
    <col min="4355" max="4355" width="22" style="20" customWidth="1"/>
    <col min="4356" max="4356" width="56.85546875" style="20" customWidth="1"/>
    <col min="4357" max="4357" width="29.7109375" style="20" customWidth="1"/>
    <col min="4358" max="4358" width="26" style="20" customWidth="1"/>
    <col min="4359" max="4359" width="23.5703125" style="20" bestFit="1" customWidth="1"/>
    <col min="4360" max="4609" width="9.140625" style="20"/>
    <col min="4610" max="4610" width="52.85546875" style="20" customWidth="1"/>
    <col min="4611" max="4611" width="22" style="20" customWidth="1"/>
    <col min="4612" max="4612" width="56.85546875" style="20" customWidth="1"/>
    <col min="4613" max="4613" width="29.7109375" style="20" customWidth="1"/>
    <col min="4614" max="4614" width="26" style="20" customWidth="1"/>
    <col min="4615" max="4615" width="23.5703125" style="20" bestFit="1" customWidth="1"/>
    <col min="4616" max="4865" width="9.140625" style="20"/>
    <col min="4866" max="4866" width="52.85546875" style="20" customWidth="1"/>
    <col min="4867" max="4867" width="22" style="20" customWidth="1"/>
    <col min="4868" max="4868" width="56.85546875" style="20" customWidth="1"/>
    <col min="4869" max="4869" width="29.7109375" style="20" customWidth="1"/>
    <col min="4870" max="4870" width="26" style="20" customWidth="1"/>
    <col min="4871" max="4871" width="23.5703125" style="20" bestFit="1" customWidth="1"/>
    <col min="4872" max="5121" width="9.140625" style="20"/>
    <col min="5122" max="5122" width="52.85546875" style="20" customWidth="1"/>
    <col min="5123" max="5123" width="22" style="20" customWidth="1"/>
    <col min="5124" max="5124" width="56.85546875" style="20" customWidth="1"/>
    <col min="5125" max="5125" width="29.7109375" style="20" customWidth="1"/>
    <col min="5126" max="5126" width="26" style="20" customWidth="1"/>
    <col min="5127" max="5127" width="23.5703125" style="20" bestFit="1" customWidth="1"/>
    <col min="5128" max="5377" width="9.140625" style="20"/>
    <col min="5378" max="5378" width="52.85546875" style="20" customWidth="1"/>
    <col min="5379" max="5379" width="22" style="20" customWidth="1"/>
    <col min="5380" max="5380" width="56.85546875" style="20" customWidth="1"/>
    <col min="5381" max="5381" width="29.7109375" style="20" customWidth="1"/>
    <col min="5382" max="5382" width="26" style="20" customWidth="1"/>
    <col min="5383" max="5383" width="23.5703125" style="20" bestFit="1" customWidth="1"/>
    <col min="5384" max="5633" width="9.140625" style="20"/>
    <col min="5634" max="5634" width="52.85546875" style="20" customWidth="1"/>
    <col min="5635" max="5635" width="22" style="20" customWidth="1"/>
    <col min="5636" max="5636" width="56.85546875" style="20" customWidth="1"/>
    <col min="5637" max="5637" width="29.7109375" style="20" customWidth="1"/>
    <col min="5638" max="5638" width="26" style="20" customWidth="1"/>
    <col min="5639" max="5639" width="23.5703125" style="20" bestFit="1" customWidth="1"/>
    <col min="5640" max="5889" width="9.140625" style="20"/>
    <col min="5890" max="5890" width="52.85546875" style="20" customWidth="1"/>
    <col min="5891" max="5891" width="22" style="20" customWidth="1"/>
    <col min="5892" max="5892" width="56.85546875" style="20" customWidth="1"/>
    <col min="5893" max="5893" width="29.7109375" style="20" customWidth="1"/>
    <col min="5894" max="5894" width="26" style="20" customWidth="1"/>
    <col min="5895" max="5895" width="23.5703125" style="20" bestFit="1" customWidth="1"/>
    <col min="5896" max="6145" width="9.140625" style="20"/>
    <col min="6146" max="6146" width="52.85546875" style="20" customWidth="1"/>
    <col min="6147" max="6147" width="22" style="20" customWidth="1"/>
    <col min="6148" max="6148" width="56.85546875" style="20" customWidth="1"/>
    <col min="6149" max="6149" width="29.7109375" style="20" customWidth="1"/>
    <col min="6150" max="6150" width="26" style="20" customWidth="1"/>
    <col min="6151" max="6151" width="23.5703125" style="20" bestFit="1" customWidth="1"/>
    <col min="6152" max="6401" width="9.140625" style="20"/>
    <col min="6402" max="6402" width="52.85546875" style="20" customWidth="1"/>
    <col min="6403" max="6403" width="22" style="20" customWidth="1"/>
    <col min="6404" max="6404" width="56.85546875" style="20" customWidth="1"/>
    <col min="6405" max="6405" width="29.7109375" style="20" customWidth="1"/>
    <col min="6406" max="6406" width="26" style="20" customWidth="1"/>
    <col min="6407" max="6407" width="23.5703125" style="20" bestFit="1" customWidth="1"/>
    <col min="6408" max="6657" width="9.140625" style="20"/>
    <col min="6658" max="6658" width="52.85546875" style="20" customWidth="1"/>
    <col min="6659" max="6659" width="22" style="20" customWidth="1"/>
    <col min="6660" max="6660" width="56.85546875" style="20" customWidth="1"/>
    <col min="6661" max="6661" width="29.7109375" style="20" customWidth="1"/>
    <col min="6662" max="6662" width="26" style="20" customWidth="1"/>
    <col min="6663" max="6663" width="23.5703125" style="20" bestFit="1" customWidth="1"/>
    <col min="6664" max="6913" width="9.140625" style="20"/>
    <col min="6914" max="6914" width="52.85546875" style="20" customWidth="1"/>
    <col min="6915" max="6915" width="22" style="20" customWidth="1"/>
    <col min="6916" max="6916" width="56.85546875" style="20" customWidth="1"/>
    <col min="6917" max="6917" width="29.7109375" style="20" customWidth="1"/>
    <col min="6918" max="6918" width="26" style="20" customWidth="1"/>
    <col min="6919" max="6919" width="23.5703125" style="20" bestFit="1" customWidth="1"/>
    <col min="6920" max="7169" width="9.140625" style="20"/>
    <col min="7170" max="7170" width="52.85546875" style="20" customWidth="1"/>
    <col min="7171" max="7171" width="22" style="20" customWidth="1"/>
    <col min="7172" max="7172" width="56.85546875" style="20" customWidth="1"/>
    <col min="7173" max="7173" width="29.7109375" style="20" customWidth="1"/>
    <col min="7174" max="7174" width="26" style="20" customWidth="1"/>
    <col min="7175" max="7175" width="23.5703125" style="20" bestFit="1" customWidth="1"/>
    <col min="7176" max="7425" width="9.140625" style="20"/>
    <col min="7426" max="7426" width="52.85546875" style="20" customWidth="1"/>
    <col min="7427" max="7427" width="22" style="20" customWidth="1"/>
    <col min="7428" max="7428" width="56.85546875" style="20" customWidth="1"/>
    <col min="7429" max="7429" width="29.7109375" style="20" customWidth="1"/>
    <col min="7430" max="7430" width="26" style="20" customWidth="1"/>
    <col min="7431" max="7431" width="23.5703125" style="20" bestFit="1" customWidth="1"/>
    <col min="7432" max="7681" width="9.140625" style="20"/>
    <col min="7682" max="7682" width="52.85546875" style="20" customWidth="1"/>
    <col min="7683" max="7683" width="22" style="20" customWidth="1"/>
    <col min="7684" max="7684" width="56.85546875" style="20" customWidth="1"/>
    <col min="7685" max="7685" width="29.7109375" style="20" customWidth="1"/>
    <col min="7686" max="7686" width="26" style="20" customWidth="1"/>
    <col min="7687" max="7687" width="23.5703125" style="20" bestFit="1" customWidth="1"/>
    <col min="7688" max="7937" width="9.140625" style="20"/>
    <col min="7938" max="7938" width="52.85546875" style="20" customWidth="1"/>
    <col min="7939" max="7939" width="22" style="20" customWidth="1"/>
    <col min="7940" max="7940" width="56.85546875" style="20" customWidth="1"/>
    <col min="7941" max="7941" width="29.7109375" style="20" customWidth="1"/>
    <col min="7942" max="7942" width="26" style="20" customWidth="1"/>
    <col min="7943" max="7943" width="23.5703125" style="20" bestFit="1" customWidth="1"/>
    <col min="7944" max="8193" width="9.140625" style="20"/>
    <col min="8194" max="8194" width="52.85546875" style="20" customWidth="1"/>
    <col min="8195" max="8195" width="22" style="20" customWidth="1"/>
    <col min="8196" max="8196" width="56.85546875" style="20" customWidth="1"/>
    <col min="8197" max="8197" width="29.7109375" style="20" customWidth="1"/>
    <col min="8198" max="8198" width="26" style="20" customWidth="1"/>
    <col min="8199" max="8199" width="23.5703125" style="20" bestFit="1" customWidth="1"/>
    <col min="8200" max="8449" width="9.140625" style="20"/>
    <col min="8450" max="8450" width="52.85546875" style="20" customWidth="1"/>
    <col min="8451" max="8451" width="22" style="20" customWidth="1"/>
    <col min="8452" max="8452" width="56.85546875" style="20" customWidth="1"/>
    <col min="8453" max="8453" width="29.7109375" style="20" customWidth="1"/>
    <col min="8454" max="8454" width="26" style="20" customWidth="1"/>
    <col min="8455" max="8455" width="23.5703125" style="20" bestFit="1" customWidth="1"/>
    <col min="8456" max="8705" width="9.140625" style="20"/>
    <col min="8706" max="8706" width="52.85546875" style="20" customWidth="1"/>
    <col min="8707" max="8707" width="22" style="20" customWidth="1"/>
    <col min="8708" max="8708" width="56.85546875" style="20" customWidth="1"/>
    <col min="8709" max="8709" width="29.7109375" style="20" customWidth="1"/>
    <col min="8710" max="8710" width="26" style="20" customWidth="1"/>
    <col min="8711" max="8711" width="23.5703125" style="20" bestFit="1" customWidth="1"/>
    <col min="8712" max="8961" width="9.140625" style="20"/>
    <col min="8962" max="8962" width="52.85546875" style="20" customWidth="1"/>
    <col min="8963" max="8963" width="22" style="20" customWidth="1"/>
    <col min="8964" max="8964" width="56.85546875" style="20" customWidth="1"/>
    <col min="8965" max="8965" width="29.7109375" style="20" customWidth="1"/>
    <col min="8966" max="8966" width="26" style="20" customWidth="1"/>
    <col min="8967" max="8967" width="23.5703125" style="20" bestFit="1" customWidth="1"/>
    <col min="8968" max="9217" width="9.140625" style="20"/>
    <col min="9218" max="9218" width="52.85546875" style="20" customWidth="1"/>
    <col min="9219" max="9219" width="22" style="20" customWidth="1"/>
    <col min="9220" max="9220" width="56.85546875" style="20" customWidth="1"/>
    <col min="9221" max="9221" width="29.7109375" style="20" customWidth="1"/>
    <col min="9222" max="9222" width="26" style="20" customWidth="1"/>
    <col min="9223" max="9223" width="23.5703125" style="20" bestFit="1" customWidth="1"/>
    <col min="9224" max="9473" width="9.140625" style="20"/>
    <col min="9474" max="9474" width="52.85546875" style="20" customWidth="1"/>
    <col min="9475" max="9475" width="22" style="20" customWidth="1"/>
    <col min="9476" max="9476" width="56.85546875" style="20" customWidth="1"/>
    <col min="9477" max="9477" width="29.7109375" style="20" customWidth="1"/>
    <col min="9478" max="9478" width="26" style="20" customWidth="1"/>
    <col min="9479" max="9479" width="23.5703125" style="20" bestFit="1" customWidth="1"/>
    <col min="9480" max="9729" width="9.140625" style="20"/>
    <col min="9730" max="9730" width="52.85546875" style="20" customWidth="1"/>
    <col min="9731" max="9731" width="22" style="20" customWidth="1"/>
    <col min="9732" max="9732" width="56.85546875" style="20" customWidth="1"/>
    <col min="9733" max="9733" width="29.7109375" style="20" customWidth="1"/>
    <col min="9734" max="9734" width="26" style="20" customWidth="1"/>
    <col min="9735" max="9735" width="23.5703125" style="20" bestFit="1" customWidth="1"/>
    <col min="9736" max="9985" width="9.140625" style="20"/>
    <col min="9986" max="9986" width="52.85546875" style="20" customWidth="1"/>
    <col min="9987" max="9987" width="22" style="20" customWidth="1"/>
    <col min="9988" max="9988" width="56.85546875" style="20" customWidth="1"/>
    <col min="9989" max="9989" width="29.7109375" style="20" customWidth="1"/>
    <col min="9990" max="9990" width="26" style="20" customWidth="1"/>
    <col min="9991" max="9991" width="23.5703125" style="20" bestFit="1" customWidth="1"/>
    <col min="9992" max="10241" width="9.140625" style="20"/>
    <col min="10242" max="10242" width="52.85546875" style="20" customWidth="1"/>
    <col min="10243" max="10243" width="22" style="20" customWidth="1"/>
    <col min="10244" max="10244" width="56.85546875" style="20" customWidth="1"/>
    <col min="10245" max="10245" width="29.7109375" style="20" customWidth="1"/>
    <col min="10246" max="10246" width="26" style="20" customWidth="1"/>
    <col min="10247" max="10247" width="23.5703125" style="20" bestFit="1" customWidth="1"/>
    <col min="10248" max="10497" width="9.140625" style="20"/>
    <col min="10498" max="10498" width="52.85546875" style="20" customWidth="1"/>
    <col min="10499" max="10499" width="22" style="20" customWidth="1"/>
    <col min="10500" max="10500" width="56.85546875" style="20" customWidth="1"/>
    <col min="10501" max="10501" width="29.7109375" style="20" customWidth="1"/>
    <col min="10502" max="10502" width="26" style="20" customWidth="1"/>
    <col min="10503" max="10503" width="23.5703125" style="20" bestFit="1" customWidth="1"/>
    <col min="10504" max="10753" width="9.140625" style="20"/>
    <col min="10754" max="10754" width="52.85546875" style="20" customWidth="1"/>
    <col min="10755" max="10755" width="22" style="20" customWidth="1"/>
    <col min="10756" max="10756" width="56.85546875" style="20" customWidth="1"/>
    <col min="10757" max="10757" width="29.7109375" style="20" customWidth="1"/>
    <col min="10758" max="10758" width="26" style="20" customWidth="1"/>
    <col min="10759" max="10759" width="23.5703125" style="20" bestFit="1" customWidth="1"/>
    <col min="10760" max="11009" width="9.140625" style="20"/>
    <col min="11010" max="11010" width="52.85546875" style="20" customWidth="1"/>
    <col min="11011" max="11011" width="22" style="20" customWidth="1"/>
    <col min="11012" max="11012" width="56.85546875" style="20" customWidth="1"/>
    <col min="11013" max="11013" width="29.7109375" style="20" customWidth="1"/>
    <col min="11014" max="11014" width="26" style="20" customWidth="1"/>
    <col min="11015" max="11015" width="23.5703125" style="20" bestFit="1" customWidth="1"/>
    <col min="11016" max="11265" width="9.140625" style="20"/>
    <col min="11266" max="11266" width="52.85546875" style="20" customWidth="1"/>
    <col min="11267" max="11267" width="22" style="20" customWidth="1"/>
    <col min="11268" max="11268" width="56.85546875" style="20" customWidth="1"/>
    <col min="11269" max="11269" width="29.7109375" style="20" customWidth="1"/>
    <col min="11270" max="11270" width="26" style="20" customWidth="1"/>
    <col min="11271" max="11271" width="23.5703125" style="20" bestFit="1" customWidth="1"/>
    <col min="11272" max="11521" width="9.140625" style="20"/>
    <col min="11522" max="11522" width="52.85546875" style="20" customWidth="1"/>
    <col min="11523" max="11523" width="22" style="20" customWidth="1"/>
    <col min="11524" max="11524" width="56.85546875" style="20" customWidth="1"/>
    <col min="11525" max="11525" width="29.7109375" style="20" customWidth="1"/>
    <col min="11526" max="11526" width="26" style="20" customWidth="1"/>
    <col min="11527" max="11527" width="23.5703125" style="20" bestFit="1" customWidth="1"/>
    <col min="11528" max="11777" width="9.140625" style="20"/>
    <col min="11778" max="11778" width="52.85546875" style="20" customWidth="1"/>
    <col min="11779" max="11779" width="22" style="20" customWidth="1"/>
    <col min="11780" max="11780" width="56.85546875" style="20" customWidth="1"/>
    <col min="11781" max="11781" width="29.7109375" style="20" customWidth="1"/>
    <col min="11782" max="11782" width="26" style="20" customWidth="1"/>
    <col min="11783" max="11783" width="23.5703125" style="20" bestFit="1" customWidth="1"/>
    <col min="11784" max="12033" width="9.140625" style="20"/>
    <col min="12034" max="12034" width="52.85546875" style="20" customWidth="1"/>
    <col min="12035" max="12035" width="22" style="20" customWidth="1"/>
    <col min="12036" max="12036" width="56.85546875" style="20" customWidth="1"/>
    <col min="12037" max="12037" width="29.7109375" style="20" customWidth="1"/>
    <col min="12038" max="12038" width="26" style="20" customWidth="1"/>
    <col min="12039" max="12039" width="23.5703125" style="20" bestFit="1" customWidth="1"/>
    <col min="12040" max="12289" width="9.140625" style="20"/>
    <col min="12290" max="12290" width="52.85546875" style="20" customWidth="1"/>
    <col min="12291" max="12291" width="22" style="20" customWidth="1"/>
    <col min="12292" max="12292" width="56.85546875" style="20" customWidth="1"/>
    <col min="12293" max="12293" width="29.7109375" style="20" customWidth="1"/>
    <col min="12294" max="12294" width="26" style="20" customWidth="1"/>
    <col min="12295" max="12295" width="23.5703125" style="20" bestFit="1" customWidth="1"/>
    <col min="12296" max="12545" width="9.140625" style="20"/>
    <col min="12546" max="12546" width="52.85546875" style="20" customWidth="1"/>
    <col min="12547" max="12547" width="22" style="20" customWidth="1"/>
    <col min="12548" max="12548" width="56.85546875" style="20" customWidth="1"/>
    <col min="12549" max="12549" width="29.7109375" style="20" customWidth="1"/>
    <col min="12550" max="12550" width="26" style="20" customWidth="1"/>
    <col min="12551" max="12551" width="23.5703125" style="20" bestFit="1" customWidth="1"/>
    <col min="12552" max="12801" width="9.140625" style="20"/>
    <col min="12802" max="12802" width="52.85546875" style="20" customWidth="1"/>
    <col min="12803" max="12803" width="22" style="20" customWidth="1"/>
    <col min="12804" max="12804" width="56.85546875" style="20" customWidth="1"/>
    <col min="12805" max="12805" width="29.7109375" style="20" customWidth="1"/>
    <col min="12806" max="12806" width="26" style="20" customWidth="1"/>
    <col min="12807" max="12807" width="23.5703125" style="20" bestFit="1" customWidth="1"/>
    <col min="12808" max="13057" width="9.140625" style="20"/>
    <col min="13058" max="13058" width="52.85546875" style="20" customWidth="1"/>
    <col min="13059" max="13059" width="22" style="20" customWidth="1"/>
    <col min="13060" max="13060" width="56.85546875" style="20" customWidth="1"/>
    <col min="13061" max="13061" width="29.7109375" style="20" customWidth="1"/>
    <col min="13062" max="13062" width="26" style="20" customWidth="1"/>
    <col min="13063" max="13063" width="23.5703125" style="20" bestFit="1" customWidth="1"/>
    <col min="13064" max="13313" width="9.140625" style="20"/>
    <col min="13314" max="13314" width="52.85546875" style="20" customWidth="1"/>
    <col min="13315" max="13315" width="22" style="20" customWidth="1"/>
    <col min="13316" max="13316" width="56.85546875" style="20" customWidth="1"/>
    <col min="13317" max="13317" width="29.7109375" style="20" customWidth="1"/>
    <col min="13318" max="13318" width="26" style="20" customWidth="1"/>
    <col min="13319" max="13319" width="23.5703125" style="20" bestFit="1" customWidth="1"/>
    <col min="13320" max="13569" width="9.140625" style="20"/>
    <col min="13570" max="13570" width="52.85546875" style="20" customWidth="1"/>
    <col min="13571" max="13571" width="22" style="20" customWidth="1"/>
    <col min="13572" max="13572" width="56.85546875" style="20" customWidth="1"/>
    <col min="13573" max="13573" width="29.7109375" style="20" customWidth="1"/>
    <col min="13574" max="13574" width="26" style="20" customWidth="1"/>
    <col min="13575" max="13575" width="23.5703125" style="20" bestFit="1" customWidth="1"/>
    <col min="13576" max="13825" width="9.140625" style="20"/>
    <col min="13826" max="13826" width="52.85546875" style="20" customWidth="1"/>
    <col min="13827" max="13827" width="22" style="20" customWidth="1"/>
    <col min="13828" max="13828" width="56.85546875" style="20" customWidth="1"/>
    <col min="13829" max="13829" width="29.7109375" style="20" customWidth="1"/>
    <col min="13830" max="13830" width="26" style="20" customWidth="1"/>
    <col min="13831" max="13831" width="23.5703125" style="20" bestFit="1" customWidth="1"/>
    <col min="13832" max="14081" width="9.140625" style="20"/>
    <col min="14082" max="14082" width="52.85546875" style="20" customWidth="1"/>
    <col min="14083" max="14083" width="22" style="20" customWidth="1"/>
    <col min="14084" max="14084" width="56.85546875" style="20" customWidth="1"/>
    <col min="14085" max="14085" width="29.7109375" style="20" customWidth="1"/>
    <col min="14086" max="14086" width="26" style="20" customWidth="1"/>
    <col min="14087" max="14087" width="23.5703125" style="20" bestFit="1" customWidth="1"/>
    <col min="14088" max="14337" width="9.140625" style="20"/>
    <col min="14338" max="14338" width="52.85546875" style="20" customWidth="1"/>
    <col min="14339" max="14339" width="22" style="20" customWidth="1"/>
    <col min="14340" max="14340" width="56.85546875" style="20" customWidth="1"/>
    <col min="14341" max="14341" width="29.7109375" style="20" customWidth="1"/>
    <col min="14342" max="14342" width="26" style="20" customWidth="1"/>
    <col min="14343" max="14343" width="23.5703125" style="20" bestFit="1" customWidth="1"/>
    <col min="14344" max="14593" width="9.140625" style="20"/>
    <col min="14594" max="14594" width="52.85546875" style="20" customWidth="1"/>
    <col min="14595" max="14595" width="22" style="20" customWidth="1"/>
    <col min="14596" max="14596" width="56.85546875" style="20" customWidth="1"/>
    <col min="14597" max="14597" width="29.7109375" style="20" customWidth="1"/>
    <col min="14598" max="14598" width="26" style="20" customWidth="1"/>
    <col min="14599" max="14599" width="23.5703125" style="20" bestFit="1" customWidth="1"/>
    <col min="14600" max="14849" width="9.140625" style="20"/>
    <col min="14850" max="14850" width="52.85546875" style="20" customWidth="1"/>
    <col min="14851" max="14851" width="22" style="20" customWidth="1"/>
    <col min="14852" max="14852" width="56.85546875" style="20" customWidth="1"/>
    <col min="14853" max="14853" width="29.7109375" style="20" customWidth="1"/>
    <col min="14854" max="14854" width="26" style="20" customWidth="1"/>
    <col min="14855" max="14855" width="23.5703125" style="20" bestFit="1" customWidth="1"/>
    <col min="14856" max="15105" width="9.140625" style="20"/>
    <col min="15106" max="15106" width="52.85546875" style="20" customWidth="1"/>
    <col min="15107" max="15107" width="22" style="20" customWidth="1"/>
    <col min="15108" max="15108" width="56.85546875" style="20" customWidth="1"/>
    <col min="15109" max="15109" width="29.7109375" style="20" customWidth="1"/>
    <col min="15110" max="15110" width="26" style="20" customWidth="1"/>
    <col min="15111" max="15111" width="23.5703125" style="20" bestFit="1" customWidth="1"/>
    <col min="15112" max="15361" width="9.140625" style="20"/>
    <col min="15362" max="15362" width="52.85546875" style="20" customWidth="1"/>
    <col min="15363" max="15363" width="22" style="20" customWidth="1"/>
    <col min="15364" max="15364" width="56.85546875" style="20" customWidth="1"/>
    <col min="15365" max="15365" width="29.7109375" style="20" customWidth="1"/>
    <col min="15366" max="15366" width="26" style="20" customWidth="1"/>
    <col min="15367" max="15367" width="23.5703125" style="20" bestFit="1" customWidth="1"/>
    <col min="15368" max="15617" width="9.140625" style="20"/>
    <col min="15618" max="15618" width="52.85546875" style="20" customWidth="1"/>
    <col min="15619" max="15619" width="22" style="20" customWidth="1"/>
    <col min="15620" max="15620" width="56.85546875" style="20" customWidth="1"/>
    <col min="15621" max="15621" width="29.7109375" style="20" customWidth="1"/>
    <col min="15622" max="15622" width="26" style="20" customWidth="1"/>
    <col min="15623" max="15623" width="23.5703125" style="20" bestFit="1" customWidth="1"/>
    <col min="15624" max="15873" width="9.140625" style="20"/>
    <col min="15874" max="15874" width="52.85546875" style="20" customWidth="1"/>
    <col min="15875" max="15875" width="22" style="20" customWidth="1"/>
    <col min="15876" max="15876" width="56.85546875" style="20" customWidth="1"/>
    <col min="15877" max="15877" width="29.7109375" style="20" customWidth="1"/>
    <col min="15878" max="15878" width="26" style="20" customWidth="1"/>
    <col min="15879" max="15879" width="23.5703125" style="20" bestFit="1" customWidth="1"/>
    <col min="15880" max="16129" width="9.140625" style="20"/>
    <col min="16130" max="16130" width="52.85546875" style="20" customWidth="1"/>
    <col min="16131" max="16131" width="22" style="20" customWidth="1"/>
    <col min="16132" max="16132" width="56.85546875" style="20" customWidth="1"/>
    <col min="16133" max="16133" width="29.7109375" style="20" customWidth="1"/>
    <col min="16134" max="16134" width="26" style="20" customWidth="1"/>
    <col min="16135" max="16135" width="23.5703125" style="20" bestFit="1" customWidth="1"/>
    <col min="16136" max="16384" width="9.140625" style="20"/>
  </cols>
  <sheetData>
    <row r="1" spans="1:7" ht="15.75" x14ac:dyDescent="0.25">
      <c r="A1" s="25" t="s">
        <v>472</v>
      </c>
      <c r="B1" s="145"/>
      <c r="C1" s="382" t="s">
        <v>585</v>
      </c>
      <c r="D1" s="146"/>
      <c r="E1" s="146"/>
      <c r="F1" s="146"/>
      <c r="G1" s="146"/>
    </row>
    <row r="3" spans="1:7" ht="15" customHeight="1" x14ac:dyDescent="0.2">
      <c r="C3" s="389"/>
      <c r="D3" s="389"/>
      <c r="E3" s="389"/>
    </row>
    <row r="4" spans="1:7" ht="7.5" customHeight="1" x14ac:dyDescent="0.2">
      <c r="C4" s="28"/>
      <c r="D4" s="28"/>
      <c r="E4" s="28"/>
    </row>
    <row r="5" spans="1:7" x14ac:dyDescent="0.2">
      <c r="C5" s="31"/>
      <c r="D5" s="31"/>
      <c r="E5" s="31"/>
    </row>
    <row r="6" spans="1:7" x14ac:dyDescent="0.2">
      <c r="A6" s="32" t="s">
        <v>473</v>
      </c>
      <c r="B6" s="32"/>
      <c r="C6" s="32"/>
      <c r="D6" s="32"/>
      <c r="E6" s="32"/>
      <c r="F6" s="32"/>
      <c r="G6" s="32"/>
    </row>
    <row r="7" spans="1:7" x14ac:dyDescent="0.2">
      <c r="A7" s="57" t="s">
        <v>474</v>
      </c>
      <c r="B7" s="57"/>
      <c r="C7" s="57"/>
      <c r="D7" s="57"/>
      <c r="E7" s="57"/>
      <c r="F7" s="57"/>
      <c r="G7" s="57"/>
    </row>
    <row r="8" spans="1:7" ht="21" x14ac:dyDescent="0.3">
      <c r="A8" s="33"/>
      <c r="B8" s="81" t="s">
        <v>296</v>
      </c>
      <c r="C8" s="83" t="s">
        <v>297</v>
      </c>
      <c r="D8" s="274"/>
      <c r="E8" s="83" t="s">
        <v>475</v>
      </c>
      <c r="F8" s="35" t="s">
        <v>476</v>
      </c>
      <c r="G8" s="35" t="s">
        <v>477</v>
      </c>
    </row>
    <row r="9" spans="1:7" ht="38.25" x14ac:dyDescent="0.2">
      <c r="A9" s="134" t="s">
        <v>478</v>
      </c>
      <c r="B9" s="151" t="s">
        <v>479</v>
      </c>
      <c r="C9" s="275" t="s">
        <v>480</v>
      </c>
      <c r="D9" s="276" t="s">
        <v>566</v>
      </c>
      <c r="E9" s="275">
        <v>10</v>
      </c>
      <c r="F9" s="381">
        <v>200</v>
      </c>
      <c r="G9" s="244">
        <f>E9*F9</f>
        <v>2000</v>
      </c>
    </row>
    <row r="10" spans="1:7" ht="14.25" x14ac:dyDescent="0.2">
      <c r="A10" s="33"/>
      <c r="B10" s="377" t="s">
        <v>579</v>
      </c>
      <c r="C10" s="33"/>
      <c r="D10" s="33"/>
      <c r="E10" s="33"/>
      <c r="F10" s="33"/>
      <c r="G10" s="289">
        <f>SUM(G9:G9)</f>
        <v>2000</v>
      </c>
    </row>
    <row r="11" spans="1:7" x14ac:dyDescent="0.2">
      <c r="A11" s="171"/>
      <c r="B11" s="171"/>
      <c r="C11" s="171"/>
      <c r="D11" s="171"/>
      <c r="E11" s="171"/>
      <c r="F11" s="171"/>
      <c r="G11" s="290"/>
    </row>
    <row r="12" spans="1:7" x14ac:dyDescent="0.2">
      <c r="A12" s="171"/>
      <c r="B12" s="171"/>
      <c r="C12" s="171"/>
      <c r="D12" s="171"/>
      <c r="E12" s="171"/>
      <c r="F12" s="171"/>
      <c r="G12" s="290"/>
    </row>
    <row r="13" spans="1:7" x14ac:dyDescent="0.2">
      <c r="A13" s="157" t="s">
        <v>481</v>
      </c>
      <c r="B13" s="33" t="s">
        <v>313</v>
      </c>
      <c r="C13" s="405" t="s">
        <v>482</v>
      </c>
      <c r="D13" s="406"/>
      <c r="E13" s="406"/>
      <c r="F13" s="278">
        <f>'Módulo 4 - D.I. e Lucro'!D27</f>
        <v>5.21E-2</v>
      </c>
      <c r="G13" s="177">
        <f>G10*F13</f>
        <v>104.2</v>
      </c>
    </row>
    <row r="14" spans="1:7" x14ac:dyDescent="0.2">
      <c r="A14" s="46"/>
      <c r="B14" s="33" t="s">
        <v>310</v>
      </c>
      <c r="C14" s="400" t="s">
        <v>483</v>
      </c>
      <c r="D14" s="401"/>
      <c r="E14" s="401"/>
      <c r="F14" s="158"/>
      <c r="G14" s="159">
        <f>G10+G13</f>
        <v>2104.1999999999998</v>
      </c>
    </row>
    <row r="15" spans="1:7" x14ac:dyDescent="0.2">
      <c r="A15" s="157" t="s">
        <v>484</v>
      </c>
      <c r="B15" s="33" t="s">
        <v>448</v>
      </c>
      <c r="C15" s="405" t="s">
        <v>485</v>
      </c>
      <c r="D15" s="406"/>
      <c r="E15" s="406"/>
      <c r="F15" s="278">
        <f>'Módulo 4 - D.I. e Lucro'!D29</f>
        <v>4.3999999999999997E-2</v>
      </c>
      <c r="G15" s="177">
        <f>G14*F15</f>
        <v>92.58</v>
      </c>
    </row>
    <row r="16" spans="1:7" x14ac:dyDescent="0.2">
      <c r="A16" s="46"/>
      <c r="B16" s="33" t="s">
        <v>319</v>
      </c>
      <c r="C16" s="405" t="s">
        <v>486</v>
      </c>
      <c r="D16" s="406"/>
      <c r="E16" s="406"/>
      <c r="F16" s="278"/>
      <c r="G16" s="177">
        <f>SUM(G14:G15)</f>
        <v>2196.7800000000002</v>
      </c>
    </row>
    <row r="17" spans="1:8" ht="21.75" customHeight="1" x14ac:dyDescent="0.2">
      <c r="A17" s="157" t="s">
        <v>487</v>
      </c>
      <c r="B17" s="33" t="s">
        <v>322</v>
      </c>
      <c r="C17" s="405" t="s">
        <v>452</v>
      </c>
      <c r="D17" s="406"/>
      <c r="E17" s="406"/>
      <c r="F17" s="278">
        <f>'Módulo 5 - Tributos'!D40</f>
        <v>0.14249999999999999</v>
      </c>
      <c r="G17" s="177">
        <f>ROUNDUP(F17*(G16/(1-F17)),2)</f>
        <v>365.07</v>
      </c>
    </row>
    <row r="18" spans="1:8" x14ac:dyDescent="0.2">
      <c r="F18" s="161"/>
      <c r="G18" s="162"/>
    </row>
    <row r="19" spans="1:8" ht="14.25" x14ac:dyDescent="0.2">
      <c r="A19" s="279" t="s">
        <v>488</v>
      </c>
      <c r="B19" s="164" t="s">
        <v>580</v>
      </c>
      <c r="C19" s="165"/>
      <c r="D19" s="165"/>
      <c r="E19" s="165"/>
      <c r="F19" s="166"/>
      <c r="G19" s="167">
        <f>G16+G17</f>
        <v>2561.85</v>
      </c>
      <c r="H19" s="280"/>
    </row>
    <row r="20" spans="1:8" s="28" customFormat="1" x14ac:dyDescent="0.2">
      <c r="A20" s="66"/>
      <c r="B20" s="169"/>
      <c r="C20" s="66"/>
      <c r="D20" s="66"/>
      <c r="E20" s="66"/>
      <c r="F20" s="178"/>
      <c r="G20" s="173"/>
      <c r="H20" s="281"/>
    </row>
    <row r="21" spans="1:8" x14ac:dyDescent="0.2">
      <c r="A21" s="20" t="s">
        <v>133</v>
      </c>
    </row>
    <row r="22" spans="1:8" ht="15" x14ac:dyDescent="0.25">
      <c r="A22" s="394" t="s">
        <v>489</v>
      </c>
      <c r="B22" s="394"/>
      <c r="C22" s="394"/>
      <c r="D22" s="394"/>
      <c r="E22" s="394"/>
      <c r="F22" s="418"/>
    </row>
    <row r="23" spans="1:8" x14ac:dyDescent="0.2">
      <c r="A23" s="390" t="s">
        <v>490</v>
      </c>
      <c r="B23" s="390"/>
      <c r="C23" s="390"/>
      <c r="D23" s="390"/>
      <c r="E23" s="390"/>
    </row>
    <row r="24" spans="1:8" x14ac:dyDescent="0.2">
      <c r="A24" s="394" t="s">
        <v>567</v>
      </c>
      <c r="B24" s="394"/>
      <c r="C24" s="394"/>
      <c r="D24" s="394"/>
      <c r="E24" s="394"/>
    </row>
    <row r="25" spans="1:8" ht="15" x14ac:dyDescent="0.2">
      <c r="A25" s="394" t="s">
        <v>491</v>
      </c>
      <c r="B25" s="410"/>
      <c r="C25" s="410"/>
      <c r="D25" s="410"/>
      <c r="E25" s="410"/>
    </row>
  </sheetData>
  <sheetProtection password="876C" sheet="1" objects="1" scenarios="1"/>
  <mergeCells count="10">
    <mergeCell ref="A22:F22"/>
    <mergeCell ref="A23:E23"/>
    <mergeCell ref="A24:E24"/>
    <mergeCell ref="A25:E25"/>
    <mergeCell ref="C3:E3"/>
    <mergeCell ref="C13:E13"/>
    <mergeCell ref="C14:E14"/>
    <mergeCell ref="C15:E15"/>
    <mergeCell ref="C16:E16"/>
    <mergeCell ref="C17:E17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workbookViewId="0">
      <selection activeCell="B11" sqref="B11"/>
    </sheetView>
  </sheetViews>
  <sheetFormatPr defaultRowHeight="15" x14ac:dyDescent="0.25"/>
  <cols>
    <col min="1" max="1" width="39.7109375" customWidth="1"/>
    <col min="2" max="2" width="50.7109375" customWidth="1"/>
    <col min="3" max="3" width="2.28515625" customWidth="1"/>
    <col min="4" max="4" width="25.5703125" bestFit="1" customWidth="1"/>
    <col min="5" max="5" width="16.5703125" customWidth="1"/>
    <col min="257" max="257" width="39.7109375" customWidth="1"/>
    <col min="258" max="258" width="50.7109375" customWidth="1"/>
    <col min="259" max="259" width="2.28515625" customWidth="1"/>
    <col min="260" max="260" width="25.5703125" bestFit="1" customWidth="1"/>
    <col min="261" max="261" width="16.5703125" customWidth="1"/>
    <col min="513" max="513" width="39.7109375" customWidth="1"/>
    <col min="514" max="514" width="50.7109375" customWidth="1"/>
    <col min="515" max="515" width="2.28515625" customWidth="1"/>
    <col min="516" max="516" width="25.5703125" bestFit="1" customWidth="1"/>
    <col min="517" max="517" width="16.5703125" customWidth="1"/>
    <col min="769" max="769" width="39.7109375" customWidth="1"/>
    <col min="770" max="770" width="50.7109375" customWidth="1"/>
    <col min="771" max="771" width="2.28515625" customWidth="1"/>
    <col min="772" max="772" width="25.5703125" bestFit="1" customWidth="1"/>
    <col min="773" max="773" width="16.5703125" customWidth="1"/>
    <col min="1025" max="1025" width="39.7109375" customWidth="1"/>
    <col min="1026" max="1026" width="50.7109375" customWidth="1"/>
    <col min="1027" max="1027" width="2.28515625" customWidth="1"/>
    <col min="1028" max="1028" width="25.5703125" bestFit="1" customWidth="1"/>
    <col min="1029" max="1029" width="16.5703125" customWidth="1"/>
    <col min="1281" max="1281" width="39.7109375" customWidth="1"/>
    <col min="1282" max="1282" width="50.7109375" customWidth="1"/>
    <col min="1283" max="1283" width="2.28515625" customWidth="1"/>
    <col min="1284" max="1284" width="25.5703125" bestFit="1" customWidth="1"/>
    <col min="1285" max="1285" width="16.5703125" customWidth="1"/>
    <col min="1537" max="1537" width="39.7109375" customWidth="1"/>
    <col min="1538" max="1538" width="50.7109375" customWidth="1"/>
    <col min="1539" max="1539" width="2.28515625" customWidth="1"/>
    <col min="1540" max="1540" width="25.5703125" bestFit="1" customWidth="1"/>
    <col min="1541" max="1541" width="16.5703125" customWidth="1"/>
    <col min="1793" max="1793" width="39.7109375" customWidth="1"/>
    <col min="1794" max="1794" width="50.7109375" customWidth="1"/>
    <col min="1795" max="1795" width="2.28515625" customWidth="1"/>
    <col min="1796" max="1796" width="25.5703125" bestFit="1" customWidth="1"/>
    <col min="1797" max="1797" width="16.5703125" customWidth="1"/>
    <col min="2049" max="2049" width="39.7109375" customWidth="1"/>
    <col min="2050" max="2050" width="50.7109375" customWidth="1"/>
    <col min="2051" max="2051" width="2.28515625" customWidth="1"/>
    <col min="2052" max="2052" width="25.5703125" bestFit="1" customWidth="1"/>
    <col min="2053" max="2053" width="16.5703125" customWidth="1"/>
    <col min="2305" max="2305" width="39.7109375" customWidth="1"/>
    <col min="2306" max="2306" width="50.7109375" customWidth="1"/>
    <col min="2307" max="2307" width="2.28515625" customWidth="1"/>
    <col min="2308" max="2308" width="25.5703125" bestFit="1" customWidth="1"/>
    <col min="2309" max="2309" width="16.5703125" customWidth="1"/>
    <col min="2561" max="2561" width="39.7109375" customWidth="1"/>
    <col min="2562" max="2562" width="50.7109375" customWidth="1"/>
    <col min="2563" max="2563" width="2.28515625" customWidth="1"/>
    <col min="2564" max="2564" width="25.5703125" bestFit="1" customWidth="1"/>
    <col min="2565" max="2565" width="16.5703125" customWidth="1"/>
    <col min="2817" max="2817" width="39.7109375" customWidth="1"/>
    <col min="2818" max="2818" width="50.7109375" customWidth="1"/>
    <col min="2819" max="2819" width="2.28515625" customWidth="1"/>
    <col min="2820" max="2820" width="25.5703125" bestFit="1" customWidth="1"/>
    <col min="2821" max="2821" width="16.5703125" customWidth="1"/>
    <col min="3073" max="3073" width="39.7109375" customWidth="1"/>
    <col min="3074" max="3074" width="50.7109375" customWidth="1"/>
    <col min="3075" max="3075" width="2.28515625" customWidth="1"/>
    <col min="3076" max="3076" width="25.5703125" bestFit="1" customWidth="1"/>
    <col min="3077" max="3077" width="16.5703125" customWidth="1"/>
    <col min="3329" max="3329" width="39.7109375" customWidth="1"/>
    <col min="3330" max="3330" width="50.7109375" customWidth="1"/>
    <col min="3331" max="3331" width="2.28515625" customWidth="1"/>
    <col min="3332" max="3332" width="25.5703125" bestFit="1" customWidth="1"/>
    <col min="3333" max="3333" width="16.5703125" customWidth="1"/>
    <col min="3585" max="3585" width="39.7109375" customWidth="1"/>
    <col min="3586" max="3586" width="50.7109375" customWidth="1"/>
    <col min="3587" max="3587" width="2.28515625" customWidth="1"/>
    <col min="3588" max="3588" width="25.5703125" bestFit="1" customWidth="1"/>
    <col min="3589" max="3589" width="16.5703125" customWidth="1"/>
    <col min="3841" max="3841" width="39.7109375" customWidth="1"/>
    <col min="3842" max="3842" width="50.7109375" customWidth="1"/>
    <col min="3843" max="3843" width="2.28515625" customWidth="1"/>
    <col min="3844" max="3844" width="25.5703125" bestFit="1" customWidth="1"/>
    <col min="3845" max="3845" width="16.5703125" customWidth="1"/>
    <col min="4097" max="4097" width="39.7109375" customWidth="1"/>
    <col min="4098" max="4098" width="50.7109375" customWidth="1"/>
    <col min="4099" max="4099" width="2.28515625" customWidth="1"/>
    <col min="4100" max="4100" width="25.5703125" bestFit="1" customWidth="1"/>
    <col min="4101" max="4101" width="16.5703125" customWidth="1"/>
    <col min="4353" max="4353" width="39.7109375" customWidth="1"/>
    <col min="4354" max="4354" width="50.7109375" customWidth="1"/>
    <col min="4355" max="4355" width="2.28515625" customWidth="1"/>
    <col min="4356" max="4356" width="25.5703125" bestFit="1" customWidth="1"/>
    <col min="4357" max="4357" width="16.5703125" customWidth="1"/>
    <col min="4609" max="4609" width="39.7109375" customWidth="1"/>
    <col min="4610" max="4610" width="50.7109375" customWidth="1"/>
    <col min="4611" max="4611" width="2.28515625" customWidth="1"/>
    <col min="4612" max="4612" width="25.5703125" bestFit="1" customWidth="1"/>
    <col min="4613" max="4613" width="16.5703125" customWidth="1"/>
    <col min="4865" max="4865" width="39.7109375" customWidth="1"/>
    <col min="4866" max="4866" width="50.7109375" customWidth="1"/>
    <col min="4867" max="4867" width="2.28515625" customWidth="1"/>
    <col min="4868" max="4868" width="25.5703125" bestFit="1" customWidth="1"/>
    <col min="4869" max="4869" width="16.5703125" customWidth="1"/>
    <col min="5121" max="5121" width="39.7109375" customWidth="1"/>
    <col min="5122" max="5122" width="50.7109375" customWidth="1"/>
    <col min="5123" max="5123" width="2.28515625" customWidth="1"/>
    <col min="5124" max="5124" width="25.5703125" bestFit="1" customWidth="1"/>
    <col min="5125" max="5125" width="16.5703125" customWidth="1"/>
    <col min="5377" max="5377" width="39.7109375" customWidth="1"/>
    <col min="5378" max="5378" width="50.7109375" customWidth="1"/>
    <col min="5379" max="5379" width="2.28515625" customWidth="1"/>
    <col min="5380" max="5380" width="25.5703125" bestFit="1" customWidth="1"/>
    <col min="5381" max="5381" width="16.5703125" customWidth="1"/>
    <col min="5633" max="5633" width="39.7109375" customWidth="1"/>
    <col min="5634" max="5634" width="50.7109375" customWidth="1"/>
    <col min="5635" max="5635" width="2.28515625" customWidth="1"/>
    <col min="5636" max="5636" width="25.5703125" bestFit="1" customWidth="1"/>
    <col min="5637" max="5637" width="16.5703125" customWidth="1"/>
    <col min="5889" max="5889" width="39.7109375" customWidth="1"/>
    <col min="5890" max="5890" width="50.7109375" customWidth="1"/>
    <col min="5891" max="5891" width="2.28515625" customWidth="1"/>
    <col min="5892" max="5892" width="25.5703125" bestFit="1" customWidth="1"/>
    <col min="5893" max="5893" width="16.5703125" customWidth="1"/>
    <col min="6145" max="6145" width="39.7109375" customWidth="1"/>
    <col min="6146" max="6146" width="50.7109375" customWidth="1"/>
    <col min="6147" max="6147" width="2.28515625" customWidth="1"/>
    <col min="6148" max="6148" width="25.5703125" bestFit="1" customWidth="1"/>
    <col min="6149" max="6149" width="16.5703125" customWidth="1"/>
    <col min="6401" max="6401" width="39.7109375" customWidth="1"/>
    <col min="6402" max="6402" width="50.7109375" customWidth="1"/>
    <col min="6403" max="6403" width="2.28515625" customWidth="1"/>
    <col min="6404" max="6404" width="25.5703125" bestFit="1" customWidth="1"/>
    <col min="6405" max="6405" width="16.5703125" customWidth="1"/>
    <col min="6657" max="6657" width="39.7109375" customWidth="1"/>
    <col min="6658" max="6658" width="50.7109375" customWidth="1"/>
    <col min="6659" max="6659" width="2.28515625" customWidth="1"/>
    <col min="6660" max="6660" width="25.5703125" bestFit="1" customWidth="1"/>
    <col min="6661" max="6661" width="16.5703125" customWidth="1"/>
    <col min="6913" max="6913" width="39.7109375" customWidth="1"/>
    <col min="6914" max="6914" width="50.7109375" customWidth="1"/>
    <col min="6915" max="6915" width="2.28515625" customWidth="1"/>
    <col min="6916" max="6916" width="25.5703125" bestFit="1" customWidth="1"/>
    <col min="6917" max="6917" width="16.5703125" customWidth="1"/>
    <col min="7169" max="7169" width="39.7109375" customWidth="1"/>
    <col min="7170" max="7170" width="50.7109375" customWidth="1"/>
    <col min="7171" max="7171" width="2.28515625" customWidth="1"/>
    <col min="7172" max="7172" width="25.5703125" bestFit="1" customWidth="1"/>
    <col min="7173" max="7173" width="16.5703125" customWidth="1"/>
    <col min="7425" max="7425" width="39.7109375" customWidth="1"/>
    <col min="7426" max="7426" width="50.7109375" customWidth="1"/>
    <col min="7427" max="7427" width="2.28515625" customWidth="1"/>
    <col min="7428" max="7428" width="25.5703125" bestFit="1" customWidth="1"/>
    <col min="7429" max="7429" width="16.5703125" customWidth="1"/>
    <col min="7681" max="7681" width="39.7109375" customWidth="1"/>
    <col min="7682" max="7682" width="50.7109375" customWidth="1"/>
    <col min="7683" max="7683" width="2.28515625" customWidth="1"/>
    <col min="7684" max="7684" width="25.5703125" bestFit="1" customWidth="1"/>
    <col min="7685" max="7685" width="16.5703125" customWidth="1"/>
    <col min="7937" max="7937" width="39.7109375" customWidth="1"/>
    <col min="7938" max="7938" width="50.7109375" customWidth="1"/>
    <col min="7939" max="7939" width="2.28515625" customWidth="1"/>
    <col min="7940" max="7940" width="25.5703125" bestFit="1" customWidth="1"/>
    <col min="7941" max="7941" width="16.5703125" customWidth="1"/>
    <col min="8193" max="8193" width="39.7109375" customWidth="1"/>
    <col min="8194" max="8194" width="50.7109375" customWidth="1"/>
    <col min="8195" max="8195" width="2.28515625" customWidth="1"/>
    <col min="8196" max="8196" width="25.5703125" bestFit="1" customWidth="1"/>
    <col min="8197" max="8197" width="16.5703125" customWidth="1"/>
    <col min="8449" max="8449" width="39.7109375" customWidth="1"/>
    <col min="8450" max="8450" width="50.7109375" customWidth="1"/>
    <col min="8451" max="8451" width="2.28515625" customWidth="1"/>
    <col min="8452" max="8452" width="25.5703125" bestFit="1" customWidth="1"/>
    <col min="8453" max="8453" width="16.5703125" customWidth="1"/>
    <col min="8705" max="8705" width="39.7109375" customWidth="1"/>
    <col min="8706" max="8706" width="50.7109375" customWidth="1"/>
    <col min="8707" max="8707" width="2.28515625" customWidth="1"/>
    <col min="8708" max="8708" width="25.5703125" bestFit="1" customWidth="1"/>
    <col min="8709" max="8709" width="16.5703125" customWidth="1"/>
    <col min="8961" max="8961" width="39.7109375" customWidth="1"/>
    <col min="8962" max="8962" width="50.7109375" customWidth="1"/>
    <col min="8963" max="8963" width="2.28515625" customWidth="1"/>
    <col min="8964" max="8964" width="25.5703125" bestFit="1" customWidth="1"/>
    <col min="8965" max="8965" width="16.5703125" customWidth="1"/>
    <col min="9217" max="9217" width="39.7109375" customWidth="1"/>
    <col min="9218" max="9218" width="50.7109375" customWidth="1"/>
    <col min="9219" max="9219" width="2.28515625" customWidth="1"/>
    <col min="9220" max="9220" width="25.5703125" bestFit="1" customWidth="1"/>
    <col min="9221" max="9221" width="16.5703125" customWidth="1"/>
    <col min="9473" max="9473" width="39.7109375" customWidth="1"/>
    <col min="9474" max="9474" width="50.7109375" customWidth="1"/>
    <col min="9475" max="9475" width="2.28515625" customWidth="1"/>
    <col min="9476" max="9476" width="25.5703125" bestFit="1" customWidth="1"/>
    <col min="9477" max="9477" width="16.5703125" customWidth="1"/>
    <col min="9729" max="9729" width="39.7109375" customWidth="1"/>
    <col min="9730" max="9730" width="50.7109375" customWidth="1"/>
    <col min="9731" max="9731" width="2.28515625" customWidth="1"/>
    <col min="9732" max="9732" width="25.5703125" bestFit="1" customWidth="1"/>
    <col min="9733" max="9733" width="16.5703125" customWidth="1"/>
    <col min="9985" max="9985" width="39.7109375" customWidth="1"/>
    <col min="9986" max="9986" width="50.7109375" customWidth="1"/>
    <col min="9987" max="9987" width="2.28515625" customWidth="1"/>
    <col min="9988" max="9988" width="25.5703125" bestFit="1" customWidth="1"/>
    <col min="9989" max="9989" width="16.5703125" customWidth="1"/>
    <col min="10241" max="10241" width="39.7109375" customWidth="1"/>
    <col min="10242" max="10242" width="50.7109375" customWidth="1"/>
    <col min="10243" max="10243" width="2.28515625" customWidth="1"/>
    <col min="10244" max="10244" width="25.5703125" bestFit="1" customWidth="1"/>
    <col min="10245" max="10245" width="16.5703125" customWidth="1"/>
    <col min="10497" max="10497" width="39.7109375" customWidth="1"/>
    <col min="10498" max="10498" width="50.7109375" customWidth="1"/>
    <col min="10499" max="10499" width="2.28515625" customWidth="1"/>
    <col min="10500" max="10500" width="25.5703125" bestFit="1" customWidth="1"/>
    <col min="10501" max="10501" width="16.5703125" customWidth="1"/>
    <col min="10753" max="10753" width="39.7109375" customWidth="1"/>
    <col min="10754" max="10754" width="50.7109375" customWidth="1"/>
    <col min="10755" max="10755" width="2.28515625" customWidth="1"/>
    <col min="10756" max="10756" width="25.5703125" bestFit="1" customWidth="1"/>
    <col min="10757" max="10757" width="16.5703125" customWidth="1"/>
    <col min="11009" max="11009" width="39.7109375" customWidth="1"/>
    <col min="11010" max="11010" width="50.7109375" customWidth="1"/>
    <col min="11011" max="11011" width="2.28515625" customWidth="1"/>
    <col min="11012" max="11012" width="25.5703125" bestFit="1" customWidth="1"/>
    <col min="11013" max="11013" width="16.5703125" customWidth="1"/>
    <col min="11265" max="11265" width="39.7109375" customWidth="1"/>
    <col min="11266" max="11266" width="50.7109375" customWidth="1"/>
    <col min="11267" max="11267" width="2.28515625" customWidth="1"/>
    <col min="11268" max="11268" width="25.5703125" bestFit="1" customWidth="1"/>
    <col min="11269" max="11269" width="16.5703125" customWidth="1"/>
    <col min="11521" max="11521" width="39.7109375" customWidth="1"/>
    <col min="11522" max="11522" width="50.7109375" customWidth="1"/>
    <col min="11523" max="11523" width="2.28515625" customWidth="1"/>
    <col min="11524" max="11524" width="25.5703125" bestFit="1" customWidth="1"/>
    <col min="11525" max="11525" width="16.5703125" customWidth="1"/>
    <col min="11777" max="11777" width="39.7109375" customWidth="1"/>
    <col min="11778" max="11778" width="50.7109375" customWidth="1"/>
    <col min="11779" max="11779" width="2.28515625" customWidth="1"/>
    <col min="11780" max="11780" width="25.5703125" bestFit="1" customWidth="1"/>
    <col min="11781" max="11781" width="16.5703125" customWidth="1"/>
    <col min="12033" max="12033" width="39.7109375" customWidth="1"/>
    <col min="12034" max="12034" width="50.7109375" customWidth="1"/>
    <col min="12035" max="12035" width="2.28515625" customWidth="1"/>
    <col min="12036" max="12036" width="25.5703125" bestFit="1" customWidth="1"/>
    <col min="12037" max="12037" width="16.5703125" customWidth="1"/>
    <col min="12289" max="12289" width="39.7109375" customWidth="1"/>
    <col min="12290" max="12290" width="50.7109375" customWidth="1"/>
    <col min="12291" max="12291" width="2.28515625" customWidth="1"/>
    <col min="12292" max="12292" width="25.5703125" bestFit="1" customWidth="1"/>
    <col min="12293" max="12293" width="16.5703125" customWidth="1"/>
    <col min="12545" max="12545" width="39.7109375" customWidth="1"/>
    <col min="12546" max="12546" width="50.7109375" customWidth="1"/>
    <col min="12547" max="12547" width="2.28515625" customWidth="1"/>
    <col min="12548" max="12548" width="25.5703125" bestFit="1" customWidth="1"/>
    <col min="12549" max="12549" width="16.5703125" customWidth="1"/>
    <col min="12801" max="12801" width="39.7109375" customWidth="1"/>
    <col min="12802" max="12802" width="50.7109375" customWidth="1"/>
    <col min="12803" max="12803" width="2.28515625" customWidth="1"/>
    <col min="12804" max="12804" width="25.5703125" bestFit="1" customWidth="1"/>
    <col min="12805" max="12805" width="16.5703125" customWidth="1"/>
    <col min="13057" max="13057" width="39.7109375" customWidth="1"/>
    <col min="13058" max="13058" width="50.7109375" customWidth="1"/>
    <col min="13059" max="13059" width="2.28515625" customWidth="1"/>
    <col min="13060" max="13060" width="25.5703125" bestFit="1" customWidth="1"/>
    <col min="13061" max="13061" width="16.5703125" customWidth="1"/>
    <col min="13313" max="13313" width="39.7109375" customWidth="1"/>
    <col min="13314" max="13314" width="50.7109375" customWidth="1"/>
    <col min="13315" max="13315" width="2.28515625" customWidth="1"/>
    <col min="13316" max="13316" width="25.5703125" bestFit="1" customWidth="1"/>
    <col min="13317" max="13317" width="16.5703125" customWidth="1"/>
    <col min="13569" max="13569" width="39.7109375" customWidth="1"/>
    <col min="13570" max="13570" width="50.7109375" customWidth="1"/>
    <col min="13571" max="13571" width="2.28515625" customWidth="1"/>
    <col min="13572" max="13572" width="25.5703125" bestFit="1" customWidth="1"/>
    <col min="13573" max="13573" width="16.5703125" customWidth="1"/>
    <col min="13825" max="13825" width="39.7109375" customWidth="1"/>
    <col min="13826" max="13826" width="50.7109375" customWidth="1"/>
    <col min="13827" max="13827" width="2.28515625" customWidth="1"/>
    <col min="13828" max="13828" width="25.5703125" bestFit="1" customWidth="1"/>
    <col min="13829" max="13829" width="16.5703125" customWidth="1"/>
    <col min="14081" max="14081" width="39.7109375" customWidth="1"/>
    <col min="14082" max="14082" width="50.7109375" customWidth="1"/>
    <col min="14083" max="14083" width="2.28515625" customWidth="1"/>
    <col min="14084" max="14084" width="25.5703125" bestFit="1" customWidth="1"/>
    <col min="14085" max="14085" width="16.5703125" customWidth="1"/>
    <col min="14337" max="14337" width="39.7109375" customWidth="1"/>
    <col min="14338" max="14338" width="50.7109375" customWidth="1"/>
    <col min="14339" max="14339" width="2.28515625" customWidth="1"/>
    <col min="14340" max="14340" width="25.5703125" bestFit="1" customWidth="1"/>
    <col min="14341" max="14341" width="16.5703125" customWidth="1"/>
    <col min="14593" max="14593" width="39.7109375" customWidth="1"/>
    <col min="14594" max="14594" width="50.7109375" customWidth="1"/>
    <col min="14595" max="14595" width="2.28515625" customWidth="1"/>
    <col min="14596" max="14596" width="25.5703125" bestFit="1" customWidth="1"/>
    <col min="14597" max="14597" width="16.5703125" customWidth="1"/>
    <col min="14849" max="14849" width="39.7109375" customWidth="1"/>
    <col min="14850" max="14850" width="50.7109375" customWidth="1"/>
    <col min="14851" max="14851" width="2.28515625" customWidth="1"/>
    <col min="14852" max="14852" width="25.5703125" bestFit="1" customWidth="1"/>
    <col min="14853" max="14853" width="16.5703125" customWidth="1"/>
    <col min="15105" max="15105" width="39.7109375" customWidth="1"/>
    <col min="15106" max="15106" width="50.7109375" customWidth="1"/>
    <col min="15107" max="15107" width="2.28515625" customWidth="1"/>
    <col min="15108" max="15108" width="25.5703125" bestFit="1" customWidth="1"/>
    <col min="15109" max="15109" width="16.5703125" customWidth="1"/>
    <col min="15361" max="15361" width="39.7109375" customWidth="1"/>
    <col min="15362" max="15362" width="50.7109375" customWidth="1"/>
    <col min="15363" max="15363" width="2.28515625" customWidth="1"/>
    <col min="15364" max="15364" width="25.5703125" bestFit="1" customWidth="1"/>
    <col min="15365" max="15365" width="16.5703125" customWidth="1"/>
    <col min="15617" max="15617" width="39.7109375" customWidth="1"/>
    <col min="15618" max="15618" width="50.7109375" customWidth="1"/>
    <col min="15619" max="15619" width="2.28515625" customWidth="1"/>
    <col min="15620" max="15620" width="25.5703125" bestFit="1" customWidth="1"/>
    <col min="15621" max="15621" width="16.5703125" customWidth="1"/>
    <col min="15873" max="15873" width="39.7109375" customWidth="1"/>
    <col min="15874" max="15874" width="50.7109375" customWidth="1"/>
    <col min="15875" max="15875" width="2.28515625" customWidth="1"/>
    <col min="15876" max="15876" width="25.5703125" bestFit="1" customWidth="1"/>
    <col min="15877" max="15877" width="16.5703125" customWidth="1"/>
    <col min="16129" max="16129" width="39.7109375" customWidth="1"/>
    <col min="16130" max="16130" width="50.7109375" customWidth="1"/>
    <col min="16131" max="16131" width="2.28515625" customWidth="1"/>
    <col min="16132" max="16132" width="25.5703125" bestFit="1" customWidth="1"/>
    <col min="16133" max="16133" width="16.5703125" customWidth="1"/>
  </cols>
  <sheetData>
    <row r="1" spans="1:5" ht="15.75" x14ac:dyDescent="0.25">
      <c r="A1" s="1" t="s">
        <v>29</v>
      </c>
      <c r="B1" s="1"/>
      <c r="C1" s="2"/>
      <c r="D1" s="2"/>
      <c r="E1" s="2"/>
    </row>
    <row r="3" spans="1:5" s="5" customFormat="1" ht="15" customHeight="1" x14ac:dyDescent="0.2">
      <c r="A3" s="5" t="s">
        <v>30</v>
      </c>
      <c r="B3" s="388" t="s">
        <v>31</v>
      </c>
      <c r="C3" s="388"/>
      <c r="D3" s="388"/>
      <c r="E3" s="388"/>
    </row>
    <row r="4" spans="1:5" s="5" customFormat="1" ht="15" customHeight="1" x14ac:dyDescent="0.2">
      <c r="A4" s="5" t="s">
        <v>32</v>
      </c>
      <c r="B4" s="13" t="s">
        <v>33</v>
      </c>
      <c r="C4" s="13"/>
      <c r="D4" s="13"/>
      <c r="E4" s="13"/>
    </row>
    <row r="5" spans="1:5" s="5" customFormat="1" ht="15" customHeight="1" x14ac:dyDescent="0.2">
      <c r="A5" s="5" t="s">
        <v>34</v>
      </c>
      <c r="B5" s="14" t="s">
        <v>35</v>
      </c>
      <c r="C5" s="15"/>
      <c r="D5" s="15"/>
      <c r="E5" s="15"/>
    </row>
    <row r="6" spans="1:5" s="5" customFormat="1" ht="7.5" customHeight="1" x14ac:dyDescent="0.2">
      <c r="C6" s="16"/>
      <c r="D6" s="16"/>
      <c r="E6" s="16"/>
    </row>
    <row r="7" spans="1:5" s="5" customFormat="1" ht="15" customHeight="1" x14ac:dyDescent="0.2">
      <c r="A7" s="5" t="s">
        <v>36</v>
      </c>
      <c r="B7" s="389" t="s">
        <v>37</v>
      </c>
      <c r="C7" s="389"/>
      <c r="D7" s="389"/>
      <c r="E7" s="389"/>
    </row>
    <row r="8" spans="1:5" s="5" customFormat="1" ht="15" customHeight="1" x14ac:dyDescent="0.2">
      <c r="A8" s="5" t="s">
        <v>38</v>
      </c>
      <c r="B8" s="389" t="s">
        <v>39</v>
      </c>
      <c r="C8" s="389"/>
      <c r="D8" s="389"/>
      <c r="E8" s="389"/>
    </row>
    <row r="9" spans="1:5" s="5" customFormat="1" ht="15" customHeight="1" x14ac:dyDescent="0.3">
      <c r="A9" s="5" t="s">
        <v>40</v>
      </c>
      <c r="B9" s="17" t="s">
        <v>41</v>
      </c>
      <c r="C9" s="18"/>
      <c r="D9" s="18" t="s">
        <v>42</v>
      </c>
      <c r="E9" s="19">
        <v>2</v>
      </c>
    </row>
    <row r="10" spans="1:5" s="5" customFormat="1" ht="15" customHeight="1" x14ac:dyDescent="0.2">
      <c r="A10" s="20" t="s">
        <v>43</v>
      </c>
      <c r="B10" s="21" t="s">
        <v>44</v>
      </c>
      <c r="C10" s="9"/>
      <c r="D10" s="9"/>
      <c r="E10" s="9"/>
    </row>
    <row r="11" spans="1:5" s="5" customFormat="1" ht="15" customHeight="1" x14ac:dyDescent="0.2">
      <c r="A11" s="5" t="s">
        <v>45</v>
      </c>
      <c r="B11" s="22" t="s">
        <v>565</v>
      </c>
      <c r="C11" s="23"/>
      <c r="D11" s="23"/>
      <c r="E11" s="23"/>
    </row>
    <row r="12" spans="1:5" s="5" customFormat="1" ht="15" customHeight="1" x14ac:dyDescent="0.2">
      <c r="A12" s="5" t="s">
        <v>46</v>
      </c>
      <c r="B12" s="24" t="s">
        <v>563</v>
      </c>
      <c r="C12" s="18"/>
      <c r="D12" s="18"/>
      <c r="E12" s="18"/>
    </row>
    <row r="13" spans="1:5" s="5" customFormat="1" ht="12.75" x14ac:dyDescent="0.2"/>
    <row r="14" spans="1:5" s="5" customFormat="1" ht="12.75" x14ac:dyDescent="0.2"/>
    <row r="15" spans="1:5" s="5" customFormat="1" ht="12.75" x14ac:dyDescent="0.2"/>
    <row r="16" spans="1:5" s="5" customFormat="1" ht="12.75" x14ac:dyDescent="0.2"/>
    <row r="17" s="5" customFormat="1" ht="12.75" x14ac:dyDescent="0.2"/>
    <row r="18" s="5" customFormat="1" ht="12.75" x14ac:dyDescent="0.2"/>
    <row r="19" s="5" customFormat="1" ht="12.75" x14ac:dyDescent="0.2"/>
    <row r="20" s="5" customFormat="1" ht="12.75" x14ac:dyDescent="0.2"/>
    <row r="21" s="5" customFormat="1" ht="12.75" x14ac:dyDescent="0.2"/>
    <row r="22" s="5" customFormat="1" ht="12.75" x14ac:dyDescent="0.2"/>
    <row r="23" s="5" customFormat="1" ht="12.75" x14ac:dyDescent="0.2"/>
    <row r="24" s="5" customFormat="1" ht="12.75" x14ac:dyDescent="0.2"/>
    <row r="25" s="5" customFormat="1" ht="12.75" x14ac:dyDescent="0.2"/>
    <row r="26" s="5" customFormat="1" ht="12.75" x14ac:dyDescent="0.2"/>
    <row r="27" s="5" customFormat="1" ht="12.75" x14ac:dyDescent="0.2"/>
    <row r="28" s="5" customFormat="1" ht="12.75" x14ac:dyDescent="0.2"/>
    <row r="29" s="5" customFormat="1" ht="12.75" x14ac:dyDescent="0.2"/>
    <row r="30" s="5" customFormat="1" ht="12.75" x14ac:dyDescent="0.2"/>
    <row r="31" s="5" customFormat="1" ht="12.75" x14ac:dyDescent="0.2"/>
    <row r="32" s="5" customFormat="1" ht="12.75" x14ac:dyDescent="0.2"/>
    <row r="33" s="5" customFormat="1" ht="12.75" x14ac:dyDescent="0.2"/>
    <row r="34" s="5" customFormat="1" ht="12.75" x14ac:dyDescent="0.2"/>
    <row r="35" s="5" customFormat="1" ht="12.75" x14ac:dyDescent="0.2"/>
    <row r="36" s="5" customFormat="1" ht="12.75" x14ac:dyDescent="0.2"/>
    <row r="37" s="5" customFormat="1" ht="12.75" x14ac:dyDescent="0.2"/>
    <row r="38" s="5" customFormat="1" ht="12.75" x14ac:dyDescent="0.2"/>
    <row r="39" s="5" customFormat="1" ht="12.75" x14ac:dyDescent="0.2"/>
    <row r="40" s="5" customFormat="1" ht="12.75" x14ac:dyDescent="0.2"/>
    <row r="41" s="5" customFormat="1" ht="12.75" x14ac:dyDescent="0.2"/>
    <row r="42" s="5" customFormat="1" ht="12.75" x14ac:dyDescent="0.2"/>
    <row r="43" s="5" customFormat="1" ht="12.75" x14ac:dyDescent="0.2"/>
    <row r="44" s="5" customFormat="1" ht="12.75" x14ac:dyDescent="0.2"/>
    <row r="45" s="5" customFormat="1" ht="12.75" x14ac:dyDescent="0.2"/>
    <row r="46" s="5" customFormat="1" ht="12.75" x14ac:dyDescent="0.2"/>
    <row r="47" s="5" customFormat="1" ht="12.75" x14ac:dyDescent="0.2"/>
    <row r="48" s="5" customFormat="1" ht="12.75" x14ac:dyDescent="0.2"/>
    <row r="49" s="5" customFormat="1" ht="12.75" x14ac:dyDescent="0.2"/>
    <row r="50" s="5" customFormat="1" ht="12.75" x14ac:dyDescent="0.2"/>
    <row r="51" s="5" customFormat="1" ht="12.75" x14ac:dyDescent="0.2"/>
    <row r="52" s="5" customFormat="1" ht="12.75" x14ac:dyDescent="0.2"/>
    <row r="53" s="5" customFormat="1" ht="12.75" x14ac:dyDescent="0.2"/>
    <row r="54" s="5" customFormat="1" ht="12.75" x14ac:dyDescent="0.2"/>
    <row r="55" s="5" customFormat="1" ht="12.75" x14ac:dyDescent="0.2"/>
    <row r="56" s="5" customFormat="1" ht="12.75" x14ac:dyDescent="0.2"/>
    <row r="57" s="5" customFormat="1" ht="12.75" x14ac:dyDescent="0.2"/>
    <row r="58" s="5" customFormat="1" ht="12.75" x14ac:dyDescent="0.2"/>
    <row r="59" s="5" customFormat="1" ht="12.75" x14ac:dyDescent="0.2"/>
    <row r="60" s="5" customFormat="1" ht="12.75" x14ac:dyDescent="0.2"/>
    <row r="61" s="5" customFormat="1" ht="12.75" x14ac:dyDescent="0.2"/>
    <row r="62" s="5" customFormat="1" ht="12.75" x14ac:dyDescent="0.2"/>
    <row r="63" s="5" customFormat="1" ht="12.75" x14ac:dyDescent="0.2"/>
    <row r="64" s="5" customFormat="1" ht="12.75" x14ac:dyDescent="0.2"/>
    <row r="65" s="5" customFormat="1" ht="12.75" x14ac:dyDescent="0.2"/>
    <row r="66" s="5" customFormat="1" ht="12.75" x14ac:dyDescent="0.2"/>
    <row r="67" s="5" customFormat="1" ht="12.75" x14ac:dyDescent="0.2"/>
    <row r="68" s="5" customFormat="1" ht="12.75" x14ac:dyDescent="0.2"/>
    <row r="69" s="5" customFormat="1" ht="12.75" x14ac:dyDescent="0.2"/>
    <row r="70" s="5" customFormat="1" ht="12.75" x14ac:dyDescent="0.2"/>
    <row r="71" s="5" customFormat="1" ht="12.75" x14ac:dyDescent="0.2"/>
  </sheetData>
  <sheetProtection password="876C" sheet="1" objects="1" scenarios="1"/>
  <mergeCells count="3">
    <mergeCell ref="B3:E3"/>
    <mergeCell ref="B7:E7"/>
    <mergeCell ref="B8:E8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H22"/>
  <sheetViews>
    <sheetView showGridLines="0" zoomScaleNormal="100" workbookViewId="0">
      <selection activeCell="B8" sqref="B8"/>
    </sheetView>
  </sheetViews>
  <sheetFormatPr defaultRowHeight="12.75" x14ac:dyDescent="0.2"/>
  <cols>
    <col min="1" max="1" width="9.140625" style="20"/>
    <col min="2" max="2" width="54.7109375" style="20" customWidth="1"/>
    <col min="3" max="3" width="22" style="20" customWidth="1"/>
    <col min="4" max="4" width="56.85546875" style="20" customWidth="1"/>
    <col min="5" max="5" width="29.7109375" style="20" customWidth="1"/>
    <col min="6" max="6" width="26" style="20" customWidth="1"/>
    <col min="7" max="7" width="23.5703125" style="20" bestFit="1" customWidth="1"/>
    <col min="8" max="257" width="9.140625" style="20"/>
    <col min="258" max="258" width="54.7109375" style="20" customWidth="1"/>
    <col min="259" max="259" width="22" style="20" customWidth="1"/>
    <col min="260" max="260" width="56.85546875" style="20" customWidth="1"/>
    <col min="261" max="261" width="29.7109375" style="20" customWidth="1"/>
    <col min="262" max="262" width="26" style="20" customWidth="1"/>
    <col min="263" max="263" width="23.5703125" style="20" bestFit="1" customWidth="1"/>
    <col min="264" max="513" width="9.140625" style="20"/>
    <col min="514" max="514" width="54.7109375" style="20" customWidth="1"/>
    <col min="515" max="515" width="22" style="20" customWidth="1"/>
    <col min="516" max="516" width="56.85546875" style="20" customWidth="1"/>
    <col min="517" max="517" width="29.7109375" style="20" customWidth="1"/>
    <col min="518" max="518" width="26" style="20" customWidth="1"/>
    <col min="519" max="519" width="23.5703125" style="20" bestFit="1" customWidth="1"/>
    <col min="520" max="769" width="9.140625" style="20"/>
    <col min="770" max="770" width="54.7109375" style="20" customWidth="1"/>
    <col min="771" max="771" width="22" style="20" customWidth="1"/>
    <col min="772" max="772" width="56.85546875" style="20" customWidth="1"/>
    <col min="773" max="773" width="29.7109375" style="20" customWidth="1"/>
    <col min="774" max="774" width="26" style="20" customWidth="1"/>
    <col min="775" max="775" width="23.5703125" style="20" bestFit="1" customWidth="1"/>
    <col min="776" max="1025" width="9.140625" style="20"/>
    <col min="1026" max="1026" width="54.7109375" style="20" customWidth="1"/>
    <col min="1027" max="1027" width="22" style="20" customWidth="1"/>
    <col min="1028" max="1028" width="56.85546875" style="20" customWidth="1"/>
    <col min="1029" max="1029" width="29.7109375" style="20" customWidth="1"/>
    <col min="1030" max="1030" width="26" style="20" customWidth="1"/>
    <col min="1031" max="1031" width="23.5703125" style="20" bestFit="1" customWidth="1"/>
    <col min="1032" max="1281" width="9.140625" style="20"/>
    <col min="1282" max="1282" width="54.7109375" style="20" customWidth="1"/>
    <col min="1283" max="1283" width="22" style="20" customWidth="1"/>
    <col min="1284" max="1284" width="56.85546875" style="20" customWidth="1"/>
    <col min="1285" max="1285" width="29.7109375" style="20" customWidth="1"/>
    <col min="1286" max="1286" width="26" style="20" customWidth="1"/>
    <col min="1287" max="1287" width="23.5703125" style="20" bestFit="1" customWidth="1"/>
    <col min="1288" max="1537" width="9.140625" style="20"/>
    <col min="1538" max="1538" width="54.7109375" style="20" customWidth="1"/>
    <col min="1539" max="1539" width="22" style="20" customWidth="1"/>
    <col min="1540" max="1540" width="56.85546875" style="20" customWidth="1"/>
    <col min="1541" max="1541" width="29.7109375" style="20" customWidth="1"/>
    <col min="1542" max="1542" width="26" style="20" customWidth="1"/>
    <col min="1543" max="1543" width="23.5703125" style="20" bestFit="1" customWidth="1"/>
    <col min="1544" max="1793" width="9.140625" style="20"/>
    <col min="1794" max="1794" width="54.7109375" style="20" customWidth="1"/>
    <col min="1795" max="1795" width="22" style="20" customWidth="1"/>
    <col min="1796" max="1796" width="56.85546875" style="20" customWidth="1"/>
    <col min="1797" max="1797" width="29.7109375" style="20" customWidth="1"/>
    <col min="1798" max="1798" width="26" style="20" customWidth="1"/>
    <col min="1799" max="1799" width="23.5703125" style="20" bestFit="1" customWidth="1"/>
    <col min="1800" max="2049" width="9.140625" style="20"/>
    <col min="2050" max="2050" width="54.7109375" style="20" customWidth="1"/>
    <col min="2051" max="2051" width="22" style="20" customWidth="1"/>
    <col min="2052" max="2052" width="56.85546875" style="20" customWidth="1"/>
    <col min="2053" max="2053" width="29.7109375" style="20" customWidth="1"/>
    <col min="2054" max="2054" width="26" style="20" customWidth="1"/>
    <col min="2055" max="2055" width="23.5703125" style="20" bestFit="1" customWidth="1"/>
    <col min="2056" max="2305" width="9.140625" style="20"/>
    <col min="2306" max="2306" width="54.7109375" style="20" customWidth="1"/>
    <col min="2307" max="2307" width="22" style="20" customWidth="1"/>
    <col min="2308" max="2308" width="56.85546875" style="20" customWidth="1"/>
    <col min="2309" max="2309" width="29.7109375" style="20" customWidth="1"/>
    <col min="2310" max="2310" width="26" style="20" customWidth="1"/>
    <col min="2311" max="2311" width="23.5703125" style="20" bestFit="1" customWidth="1"/>
    <col min="2312" max="2561" width="9.140625" style="20"/>
    <col min="2562" max="2562" width="54.7109375" style="20" customWidth="1"/>
    <col min="2563" max="2563" width="22" style="20" customWidth="1"/>
    <col min="2564" max="2564" width="56.85546875" style="20" customWidth="1"/>
    <col min="2565" max="2565" width="29.7109375" style="20" customWidth="1"/>
    <col min="2566" max="2566" width="26" style="20" customWidth="1"/>
    <col min="2567" max="2567" width="23.5703125" style="20" bestFit="1" customWidth="1"/>
    <col min="2568" max="2817" width="9.140625" style="20"/>
    <col min="2818" max="2818" width="54.7109375" style="20" customWidth="1"/>
    <col min="2819" max="2819" width="22" style="20" customWidth="1"/>
    <col min="2820" max="2820" width="56.85546875" style="20" customWidth="1"/>
    <col min="2821" max="2821" width="29.7109375" style="20" customWidth="1"/>
    <col min="2822" max="2822" width="26" style="20" customWidth="1"/>
    <col min="2823" max="2823" width="23.5703125" style="20" bestFit="1" customWidth="1"/>
    <col min="2824" max="3073" width="9.140625" style="20"/>
    <col min="3074" max="3074" width="54.7109375" style="20" customWidth="1"/>
    <col min="3075" max="3075" width="22" style="20" customWidth="1"/>
    <col min="3076" max="3076" width="56.85546875" style="20" customWidth="1"/>
    <col min="3077" max="3077" width="29.7109375" style="20" customWidth="1"/>
    <col min="3078" max="3078" width="26" style="20" customWidth="1"/>
    <col min="3079" max="3079" width="23.5703125" style="20" bestFit="1" customWidth="1"/>
    <col min="3080" max="3329" width="9.140625" style="20"/>
    <col min="3330" max="3330" width="54.7109375" style="20" customWidth="1"/>
    <col min="3331" max="3331" width="22" style="20" customWidth="1"/>
    <col min="3332" max="3332" width="56.85546875" style="20" customWidth="1"/>
    <col min="3333" max="3333" width="29.7109375" style="20" customWidth="1"/>
    <col min="3334" max="3334" width="26" style="20" customWidth="1"/>
    <col min="3335" max="3335" width="23.5703125" style="20" bestFit="1" customWidth="1"/>
    <col min="3336" max="3585" width="9.140625" style="20"/>
    <col min="3586" max="3586" width="54.7109375" style="20" customWidth="1"/>
    <col min="3587" max="3587" width="22" style="20" customWidth="1"/>
    <col min="3588" max="3588" width="56.85546875" style="20" customWidth="1"/>
    <col min="3589" max="3589" width="29.7109375" style="20" customWidth="1"/>
    <col min="3590" max="3590" width="26" style="20" customWidth="1"/>
    <col min="3591" max="3591" width="23.5703125" style="20" bestFit="1" customWidth="1"/>
    <col min="3592" max="3841" width="9.140625" style="20"/>
    <col min="3842" max="3842" width="54.7109375" style="20" customWidth="1"/>
    <col min="3843" max="3843" width="22" style="20" customWidth="1"/>
    <col min="3844" max="3844" width="56.85546875" style="20" customWidth="1"/>
    <col min="3845" max="3845" width="29.7109375" style="20" customWidth="1"/>
    <col min="3846" max="3846" width="26" style="20" customWidth="1"/>
    <col min="3847" max="3847" width="23.5703125" style="20" bestFit="1" customWidth="1"/>
    <col min="3848" max="4097" width="9.140625" style="20"/>
    <col min="4098" max="4098" width="54.7109375" style="20" customWidth="1"/>
    <col min="4099" max="4099" width="22" style="20" customWidth="1"/>
    <col min="4100" max="4100" width="56.85546875" style="20" customWidth="1"/>
    <col min="4101" max="4101" width="29.7109375" style="20" customWidth="1"/>
    <col min="4102" max="4102" width="26" style="20" customWidth="1"/>
    <col min="4103" max="4103" width="23.5703125" style="20" bestFit="1" customWidth="1"/>
    <col min="4104" max="4353" width="9.140625" style="20"/>
    <col min="4354" max="4354" width="54.7109375" style="20" customWidth="1"/>
    <col min="4355" max="4355" width="22" style="20" customWidth="1"/>
    <col min="4356" max="4356" width="56.85546875" style="20" customWidth="1"/>
    <col min="4357" max="4357" width="29.7109375" style="20" customWidth="1"/>
    <col min="4358" max="4358" width="26" style="20" customWidth="1"/>
    <col min="4359" max="4359" width="23.5703125" style="20" bestFit="1" customWidth="1"/>
    <col min="4360" max="4609" width="9.140625" style="20"/>
    <col min="4610" max="4610" width="54.7109375" style="20" customWidth="1"/>
    <col min="4611" max="4611" width="22" style="20" customWidth="1"/>
    <col min="4612" max="4612" width="56.85546875" style="20" customWidth="1"/>
    <col min="4613" max="4613" width="29.7109375" style="20" customWidth="1"/>
    <col min="4614" max="4614" width="26" style="20" customWidth="1"/>
    <col min="4615" max="4615" width="23.5703125" style="20" bestFit="1" customWidth="1"/>
    <col min="4616" max="4865" width="9.140625" style="20"/>
    <col min="4866" max="4866" width="54.7109375" style="20" customWidth="1"/>
    <col min="4867" max="4867" width="22" style="20" customWidth="1"/>
    <col min="4868" max="4868" width="56.85546875" style="20" customWidth="1"/>
    <col min="4869" max="4869" width="29.7109375" style="20" customWidth="1"/>
    <col min="4870" max="4870" width="26" style="20" customWidth="1"/>
    <col min="4871" max="4871" width="23.5703125" style="20" bestFit="1" customWidth="1"/>
    <col min="4872" max="5121" width="9.140625" style="20"/>
    <col min="5122" max="5122" width="54.7109375" style="20" customWidth="1"/>
    <col min="5123" max="5123" width="22" style="20" customWidth="1"/>
    <col min="5124" max="5124" width="56.85546875" style="20" customWidth="1"/>
    <col min="5125" max="5125" width="29.7109375" style="20" customWidth="1"/>
    <col min="5126" max="5126" width="26" style="20" customWidth="1"/>
    <col min="5127" max="5127" width="23.5703125" style="20" bestFit="1" customWidth="1"/>
    <col min="5128" max="5377" width="9.140625" style="20"/>
    <col min="5378" max="5378" width="54.7109375" style="20" customWidth="1"/>
    <col min="5379" max="5379" width="22" style="20" customWidth="1"/>
    <col min="5380" max="5380" width="56.85546875" style="20" customWidth="1"/>
    <col min="5381" max="5381" width="29.7109375" style="20" customWidth="1"/>
    <col min="5382" max="5382" width="26" style="20" customWidth="1"/>
    <col min="5383" max="5383" width="23.5703125" style="20" bestFit="1" customWidth="1"/>
    <col min="5384" max="5633" width="9.140625" style="20"/>
    <col min="5634" max="5634" width="54.7109375" style="20" customWidth="1"/>
    <col min="5635" max="5635" width="22" style="20" customWidth="1"/>
    <col min="5636" max="5636" width="56.85546875" style="20" customWidth="1"/>
    <col min="5637" max="5637" width="29.7109375" style="20" customWidth="1"/>
    <col min="5638" max="5638" width="26" style="20" customWidth="1"/>
    <col min="5639" max="5639" width="23.5703125" style="20" bestFit="1" customWidth="1"/>
    <col min="5640" max="5889" width="9.140625" style="20"/>
    <col min="5890" max="5890" width="54.7109375" style="20" customWidth="1"/>
    <col min="5891" max="5891" width="22" style="20" customWidth="1"/>
    <col min="5892" max="5892" width="56.85546875" style="20" customWidth="1"/>
    <col min="5893" max="5893" width="29.7109375" style="20" customWidth="1"/>
    <col min="5894" max="5894" width="26" style="20" customWidth="1"/>
    <col min="5895" max="5895" width="23.5703125" style="20" bestFit="1" customWidth="1"/>
    <col min="5896" max="6145" width="9.140625" style="20"/>
    <col min="6146" max="6146" width="54.7109375" style="20" customWidth="1"/>
    <col min="6147" max="6147" width="22" style="20" customWidth="1"/>
    <col min="6148" max="6148" width="56.85546875" style="20" customWidth="1"/>
    <col min="6149" max="6149" width="29.7109375" style="20" customWidth="1"/>
    <col min="6150" max="6150" width="26" style="20" customWidth="1"/>
    <col min="6151" max="6151" width="23.5703125" style="20" bestFit="1" customWidth="1"/>
    <col min="6152" max="6401" width="9.140625" style="20"/>
    <col min="6402" max="6402" width="54.7109375" style="20" customWidth="1"/>
    <col min="6403" max="6403" width="22" style="20" customWidth="1"/>
    <col min="6404" max="6404" width="56.85546875" style="20" customWidth="1"/>
    <col min="6405" max="6405" width="29.7109375" style="20" customWidth="1"/>
    <col min="6406" max="6406" width="26" style="20" customWidth="1"/>
    <col min="6407" max="6407" width="23.5703125" style="20" bestFit="1" customWidth="1"/>
    <col min="6408" max="6657" width="9.140625" style="20"/>
    <col min="6658" max="6658" width="54.7109375" style="20" customWidth="1"/>
    <col min="6659" max="6659" width="22" style="20" customWidth="1"/>
    <col min="6660" max="6660" width="56.85546875" style="20" customWidth="1"/>
    <col min="6661" max="6661" width="29.7109375" style="20" customWidth="1"/>
    <col min="6662" max="6662" width="26" style="20" customWidth="1"/>
    <col min="6663" max="6663" width="23.5703125" style="20" bestFit="1" customWidth="1"/>
    <col min="6664" max="6913" width="9.140625" style="20"/>
    <col min="6914" max="6914" width="54.7109375" style="20" customWidth="1"/>
    <col min="6915" max="6915" width="22" style="20" customWidth="1"/>
    <col min="6916" max="6916" width="56.85546875" style="20" customWidth="1"/>
    <col min="6917" max="6917" width="29.7109375" style="20" customWidth="1"/>
    <col min="6918" max="6918" width="26" style="20" customWidth="1"/>
    <col min="6919" max="6919" width="23.5703125" style="20" bestFit="1" customWidth="1"/>
    <col min="6920" max="7169" width="9.140625" style="20"/>
    <col min="7170" max="7170" width="54.7109375" style="20" customWidth="1"/>
    <col min="7171" max="7171" width="22" style="20" customWidth="1"/>
    <col min="7172" max="7172" width="56.85546875" style="20" customWidth="1"/>
    <col min="7173" max="7173" width="29.7109375" style="20" customWidth="1"/>
    <col min="7174" max="7174" width="26" style="20" customWidth="1"/>
    <col min="7175" max="7175" width="23.5703125" style="20" bestFit="1" customWidth="1"/>
    <col min="7176" max="7425" width="9.140625" style="20"/>
    <col min="7426" max="7426" width="54.7109375" style="20" customWidth="1"/>
    <col min="7427" max="7427" width="22" style="20" customWidth="1"/>
    <col min="7428" max="7428" width="56.85546875" style="20" customWidth="1"/>
    <col min="7429" max="7429" width="29.7109375" style="20" customWidth="1"/>
    <col min="7430" max="7430" width="26" style="20" customWidth="1"/>
    <col min="7431" max="7431" width="23.5703125" style="20" bestFit="1" customWidth="1"/>
    <col min="7432" max="7681" width="9.140625" style="20"/>
    <col min="7682" max="7682" width="54.7109375" style="20" customWidth="1"/>
    <col min="7683" max="7683" width="22" style="20" customWidth="1"/>
    <col min="7684" max="7684" width="56.85546875" style="20" customWidth="1"/>
    <col min="7685" max="7685" width="29.7109375" style="20" customWidth="1"/>
    <col min="7686" max="7686" width="26" style="20" customWidth="1"/>
    <col min="7687" max="7687" width="23.5703125" style="20" bestFit="1" customWidth="1"/>
    <col min="7688" max="7937" width="9.140625" style="20"/>
    <col min="7938" max="7938" width="54.7109375" style="20" customWidth="1"/>
    <col min="7939" max="7939" width="22" style="20" customWidth="1"/>
    <col min="7940" max="7940" width="56.85546875" style="20" customWidth="1"/>
    <col min="7941" max="7941" width="29.7109375" style="20" customWidth="1"/>
    <col min="7942" max="7942" width="26" style="20" customWidth="1"/>
    <col min="7943" max="7943" width="23.5703125" style="20" bestFit="1" customWidth="1"/>
    <col min="7944" max="8193" width="9.140625" style="20"/>
    <col min="8194" max="8194" width="54.7109375" style="20" customWidth="1"/>
    <col min="8195" max="8195" width="22" style="20" customWidth="1"/>
    <col min="8196" max="8196" width="56.85546875" style="20" customWidth="1"/>
    <col min="8197" max="8197" width="29.7109375" style="20" customWidth="1"/>
    <col min="8198" max="8198" width="26" style="20" customWidth="1"/>
    <col min="8199" max="8199" width="23.5703125" style="20" bestFit="1" customWidth="1"/>
    <col min="8200" max="8449" width="9.140625" style="20"/>
    <col min="8450" max="8450" width="54.7109375" style="20" customWidth="1"/>
    <col min="8451" max="8451" width="22" style="20" customWidth="1"/>
    <col min="8452" max="8452" width="56.85546875" style="20" customWidth="1"/>
    <col min="8453" max="8453" width="29.7109375" style="20" customWidth="1"/>
    <col min="8454" max="8454" width="26" style="20" customWidth="1"/>
    <col min="8455" max="8455" width="23.5703125" style="20" bestFit="1" customWidth="1"/>
    <col min="8456" max="8705" width="9.140625" style="20"/>
    <col min="8706" max="8706" width="54.7109375" style="20" customWidth="1"/>
    <col min="8707" max="8707" width="22" style="20" customWidth="1"/>
    <col min="8708" max="8708" width="56.85546875" style="20" customWidth="1"/>
    <col min="8709" max="8709" width="29.7109375" style="20" customWidth="1"/>
    <col min="8710" max="8710" width="26" style="20" customWidth="1"/>
    <col min="8711" max="8711" width="23.5703125" style="20" bestFit="1" customWidth="1"/>
    <col min="8712" max="8961" width="9.140625" style="20"/>
    <col min="8962" max="8962" width="54.7109375" style="20" customWidth="1"/>
    <col min="8963" max="8963" width="22" style="20" customWidth="1"/>
    <col min="8964" max="8964" width="56.85546875" style="20" customWidth="1"/>
    <col min="8965" max="8965" width="29.7109375" style="20" customWidth="1"/>
    <col min="8966" max="8966" width="26" style="20" customWidth="1"/>
    <col min="8967" max="8967" width="23.5703125" style="20" bestFit="1" customWidth="1"/>
    <col min="8968" max="9217" width="9.140625" style="20"/>
    <col min="9218" max="9218" width="54.7109375" style="20" customWidth="1"/>
    <col min="9219" max="9219" width="22" style="20" customWidth="1"/>
    <col min="9220" max="9220" width="56.85546875" style="20" customWidth="1"/>
    <col min="9221" max="9221" width="29.7109375" style="20" customWidth="1"/>
    <col min="9222" max="9222" width="26" style="20" customWidth="1"/>
    <col min="9223" max="9223" width="23.5703125" style="20" bestFit="1" customWidth="1"/>
    <col min="9224" max="9473" width="9.140625" style="20"/>
    <col min="9474" max="9474" width="54.7109375" style="20" customWidth="1"/>
    <col min="9475" max="9475" width="22" style="20" customWidth="1"/>
    <col min="9476" max="9476" width="56.85546875" style="20" customWidth="1"/>
    <col min="9477" max="9477" width="29.7109375" style="20" customWidth="1"/>
    <col min="9478" max="9478" width="26" style="20" customWidth="1"/>
    <col min="9479" max="9479" width="23.5703125" style="20" bestFit="1" customWidth="1"/>
    <col min="9480" max="9729" width="9.140625" style="20"/>
    <col min="9730" max="9730" width="54.7109375" style="20" customWidth="1"/>
    <col min="9731" max="9731" width="22" style="20" customWidth="1"/>
    <col min="9732" max="9732" width="56.85546875" style="20" customWidth="1"/>
    <col min="9733" max="9733" width="29.7109375" style="20" customWidth="1"/>
    <col min="9734" max="9734" width="26" style="20" customWidth="1"/>
    <col min="9735" max="9735" width="23.5703125" style="20" bestFit="1" customWidth="1"/>
    <col min="9736" max="9985" width="9.140625" style="20"/>
    <col min="9986" max="9986" width="54.7109375" style="20" customWidth="1"/>
    <col min="9987" max="9987" width="22" style="20" customWidth="1"/>
    <col min="9988" max="9988" width="56.85546875" style="20" customWidth="1"/>
    <col min="9989" max="9989" width="29.7109375" style="20" customWidth="1"/>
    <col min="9990" max="9990" width="26" style="20" customWidth="1"/>
    <col min="9991" max="9991" width="23.5703125" style="20" bestFit="1" customWidth="1"/>
    <col min="9992" max="10241" width="9.140625" style="20"/>
    <col min="10242" max="10242" width="54.7109375" style="20" customWidth="1"/>
    <col min="10243" max="10243" width="22" style="20" customWidth="1"/>
    <col min="10244" max="10244" width="56.85546875" style="20" customWidth="1"/>
    <col min="10245" max="10245" width="29.7109375" style="20" customWidth="1"/>
    <col min="10246" max="10246" width="26" style="20" customWidth="1"/>
    <col min="10247" max="10247" width="23.5703125" style="20" bestFit="1" customWidth="1"/>
    <col min="10248" max="10497" width="9.140625" style="20"/>
    <col min="10498" max="10498" width="54.7109375" style="20" customWidth="1"/>
    <col min="10499" max="10499" width="22" style="20" customWidth="1"/>
    <col min="10500" max="10500" width="56.85546875" style="20" customWidth="1"/>
    <col min="10501" max="10501" width="29.7109375" style="20" customWidth="1"/>
    <col min="10502" max="10502" width="26" style="20" customWidth="1"/>
    <col min="10503" max="10503" width="23.5703125" style="20" bestFit="1" customWidth="1"/>
    <col min="10504" max="10753" width="9.140625" style="20"/>
    <col min="10754" max="10754" width="54.7109375" style="20" customWidth="1"/>
    <col min="10755" max="10755" width="22" style="20" customWidth="1"/>
    <col min="10756" max="10756" width="56.85546875" style="20" customWidth="1"/>
    <col min="10757" max="10757" width="29.7109375" style="20" customWidth="1"/>
    <col min="10758" max="10758" width="26" style="20" customWidth="1"/>
    <col min="10759" max="10759" width="23.5703125" style="20" bestFit="1" customWidth="1"/>
    <col min="10760" max="11009" width="9.140625" style="20"/>
    <col min="11010" max="11010" width="54.7109375" style="20" customWidth="1"/>
    <col min="11011" max="11011" width="22" style="20" customWidth="1"/>
    <col min="11012" max="11012" width="56.85546875" style="20" customWidth="1"/>
    <col min="11013" max="11013" width="29.7109375" style="20" customWidth="1"/>
    <col min="11014" max="11014" width="26" style="20" customWidth="1"/>
    <col min="11015" max="11015" width="23.5703125" style="20" bestFit="1" customWidth="1"/>
    <col min="11016" max="11265" width="9.140625" style="20"/>
    <col min="11266" max="11266" width="54.7109375" style="20" customWidth="1"/>
    <col min="11267" max="11267" width="22" style="20" customWidth="1"/>
    <col min="11268" max="11268" width="56.85546875" style="20" customWidth="1"/>
    <col min="11269" max="11269" width="29.7109375" style="20" customWidth="1"/>
    <col min="11270" max="11270" width="26" style="20" customWidth="1"/>
    <col min="11271" max="11271" width="23.5703125" style="20" bestFit="1" customWidth="1"/>
    <col min="11272" max="11521" width="9.140625" style="20"/>
    <col min="11522" max="11522" width="54.7109375" style="20" customWidth="1"/>
    <col min="11523" max="11523" width="22" style="20" customWidth="1"/>
    <col min="11524" max="11524" width="56.85546875" style="20" customWidth="1"/>
    <col min="11525" max="11525" width="29.7109375" style="20" customWidth="1"/>
    <col min="11526" max="11526" width="26" style="20" customWidth="1"/>
    <col min="11527" max="11527" width="23.5703125" style="20" bestFit="1" customWidth="1"/>
    <col min="11528" max="11777" width="9.140625" style="20"/>
    <col min="11778" max="11778" width="54.7109375" style="20" customWidth="1"/>
    <col min="11779" max="11779" width="22" style="20" customWidth="1"/>
    <col min="11780" max="11780" width="56.85546875" style="20" customWidth="1"/>
    <col min="11781" max="11781" width="29.7109375" style="20" customWidth="1"/>
    <col min="11782" max="11782" width="26" style="20" customWidth="1"/>
    <col min="11783" max="11783" width="23.5703125" style="20" bestFit="1" customWidth="1"/>
    <col min="11784" max="12033" width="9.140625" style="20"/>
    <col min="12034" max="12034" width="54.7109375" style="20" customWidth="1"/>
    <col min="12035" max="12035" width="22" style="20" customWidth="1"/>
    <col min="12036" max="12036" width="56.85546875" style="20" customWidth="1"/>
    <col min="12037" max="12037" width="29.7109375" style="20" customWidth="1"/>
    <col min="12038" max="12038" width="26" style="20" customWidth="1"/>
    <col min="12039" max="12039" width="23.5703125" style="20" bestFit="1" customWidth="1"/>
    <col min="12040" max="12289" width="9.140625" style="20"/>
    <col min="12290" max="12290" width="54.7109375" style="20" customWidth="1"/>
    <col min="12291" max="12291" width="22" style="20" customWidth="1"/>
    <col min="12292" max="12292" width="56.85546875" style="20" customWidth="1"/>
    <col min="12293" max="12293" width="29.7109375" style="20" customWidth="1"/>
    <col min="12294" max="12294" width="26" style="20" customWidth="1"/>
    <col min="12295" max="12295" width="23.5703125" style="20" bestFit="1" customWidth="1"/>
    <col min="12296" max="12545" width="9.140625" style="20"/>
    <col min="12546" max="12546" width="54.7109375" style="20" customWidth="1"/>
    <col min="12547" max="12547" width="22" style="20" customWidth="1"/>
    <col min="12548" max="12548" width="56.85546875" style="20" customWidth="1"/>
    <col min="12549" max="12549" width="29.7109375" style="20" customWidth="1"/>
    <col min="12550" max="12550" width="26" style="20" customWidth="1"/>
    <col min="12551" max="12551" width="23.5703125" style="20" bestFit="1" customWidth="1"/>
    <col min="12552" max="12801" width="9.140625" style="20"/>
    <col min="12802" max="12802" width="54.7109375" style="20" customWidth="1"/>
    <col min="12803" max="12803" width="22" style="20" customWidth="1"/>
    <col min="12804" max="12804" width="56.85546875" style="20" customWidth="1"/>
    <col min="12805" max="12805" width="29.7109375" style="20" customWidth="1"/>
    <col min="12806" max="12806" width="26" style="20" customWidth="1"/>
    <col min="12807" max="12807" width="23.5703125" style="20" bestFit="1" customWidth="1"/>
    <col min="12808" max="13057" width="9.140625" style="20"/>
    <col min="13058" max="13058" width="54.7109375" style="20" customWidth="1"/>
    <col min="13059" max="13059" width="22" style="20" customWidth="1"/>
    <col min="13060" max="13060" width="56.85546875" style="20" customWidth="1"/>
    <col min="13061" max="13061" width="29.7109375" style="20" customWidth="1"/>
    <col min="13062" max="13062" width="26" style="20" customWidth="1"/>
    <col min="13063" max="13063" width="23.5703125" style="20" bestFit="1" customWidth="1"/>
    <col min="13064" max="13313" width="9.140625" style="20"/>
    <col min="13314" max="13314" width="54.7109375" style="20" customWidth="1"/>
    <col min="13315" max="13315" width="22" style="20" customWidth="1"/>
    <col min="13316" max="13316" width="56.85546875" style="20" customWidth="1"/>
    <col min="13317" max="13317" width="29.7109375" style="20" customWidth="1"/>
    <col min="13318" max="13318" width="26" style="20" customWidth="1"/>
    <col min="13319" max="13319" width="23.5703125" style="20" bestFit="1" customWidth="1"/>
    <col min="13320" max="13569" width="9.140625" style="20"/>
    <col min="13570" max="13570" width="54.7109375" style="20" customWidth="1"/>
    <col min="13571" max="13571" width="22" style="20" customWidth="1"/>
    <col min="13572" max="13572" width="56.85546875" style="20" customWidth="1"/>
    <col min="13573" max="13573" width="29.7109375" style="20" customWidth="1"/>
    <col min="13574" max="13574" width="26" style="20" customWidth="1"/>
    <col min="13575" max="13575" width="23.5703125" style="20" bestFit="1" customWidth="1"/>
    <col min="13576" max="13825" width="9.140625" style="20"/>
    <col min="13826" max="13826" width="54.7109375" style="20" customWidth="1"/>
    <col min="13827" max="13827" width="22" style="20" customWidth="1"/>
    <col min="13828" max="13828" width="56.85546875" style="20" customWidth="1"/>
    <col min="13829" max="13829" width="29.7109375" style="20" customWidth="1"/>
    <col min="13830" max="13830" width="26" style="20" customWidth="1"/>
    <col min="13831" max="13831" width="23.5703125" style="20" bestFit="1" customWidth="1"/>
    <col min="13832" max="14081" width="9.140625" style="20"/>
    <col min="14082" max="14082" width="54.7109375" style="20" customWidth="1"/>
    <col min="14083" max="14083" width="22" style="20" customWidth="1"/>
    <col min="14084" max="14084" width="56.85546875" style="20" customWidth="1"/>
    <col min="14085" max="14085" width="29.7109375" style="20" customWidth="1"/>
    <col min="14086" max="14086" width="26" style="20" customWidth="1"/>
    <col min="14087" max="14087" width="23.5703125" style="20" bestFit="1" customWidth="1"/>
    <col min="14088" max="14337" width="9.140625" style="20"/>
    <col min="14338" max="14338" width="54.7109375" style="20" customWidth="1"/>
    <col min="14339" max="14339" width="22" style="20" customWidth="1"/>
    <col min="14340" max="14340" width="56.85546875" style="20" customWidth="1"/>
    <col min="14341" max="14341" width="29.7109375" style="20" customWidth="1"/>
    <col min="14342" max="14342" width="26" style="20" customWidth="1"/>
    <col min="14343" max="14343" width="23.5703125" style="20" bestFit="1" customWidth="1"/>
    <col min="14344" max="14593" width="9.140625" style="20"/>
    <col min="14594" max="14594" width="54.7109375" style="20" customWidth="1"/>
    <col min="14595" max="14595" width="22" style="20" customWidth="1"/>
    <col min="14596" max="14596" width="56.85546875" style="20" customWidth="1"/>
    <col min="14597" max="14597" width="29.7109375" style="20" customWidth="1"/>
    <col min="14598" max="14598" width="26" style="20" customWidth="1"/>
    <col min="14599" max="14599" width="23.5703125" style="20" bestFit="1" customWidth="1"/>
    <col min="14600" max="14849" width="9.140625" style="20"/>
    <col min="14850" max="14850" width="54.7109375" style="20" customWidth="1"/>
    <col min="14851" max="14851" width="22" style="20" customWidth="1"/>
    <col min="14852" max="14852" width="56.85546875" style="20" customWidth="1"/>
    <col min="14853" max="14853" width="29.7109375" style="20" customWidth="1"/>
    <col min="14854" max="14854" width="26" style="20" customWidth="1"/>
    <col min="14855" max="14855" width="23.5703125" style="20" bestFit="1" customWidth="1"/>
    <col min="14856" max="15105" width="9.140625" style="20"/>
    <col min="15106" max="15106" width="54.7109375" style="20" customWidth="1"/>
    <col min="15107" max="15107" width="22" style="20" customWidth="1"/>
    <col min="15108" max="15108" width="56.85546875" style="20" customWidth="1"/>
    <col min="15109" max="15109" width="29.7109375" style="20" customWidth="1"/>
    <col min="15110" max="15110" width="26" style="20" customWidth="1"/>
    <col min="15111" max="15111" width="23.5703125" style="20" bestFit="1" customWidth="1"/>
    <col min="15112" max="15361" width="9.140625" style="20"/>
    <col min="15362" max="15362" width="54.7109375" style="20" customWidth="1"/>
    <col min="15363" max="15363" width="22" style="20" customWidth="1"/>
    <col min="15364" max="15364" width="56.85546875" style="20" customWidth="1"/>
    <col min="15365" max="15365" width="29.7109375" style="20" customWidth="1"/>
    <col min="15366" max="15366" width="26" style="20" customWidth="1"/>
    <col min="15367" max="15367" width="23.5703125" style="20" bestFit="1" customWidth="1"/>
    <col min="15368" max="15617" width="9.140625" style="20"/>
    <col min="15618" max="15618" width="54.7109375" style="20" customWidth="1"/>
    <col min="15619" max="15619" width="22" style="20" customWidth="1"/>
    <col min="15620" max="15620" width="56.85546875" style="20" customWidth="1"/>
    <col min="15621" max="15621" width="29.7109375" style="20" customWidth="1"/>
    <col min="15622" max="15622" width="26" style="20" customWidth="1"/>
    <col min="15623" max="15623" width="23.5703125" style="20" bestFit="1" customWidth="1"/>
    <col min="15624" max="15873" width="9.140625" style="20"/>
    <col min="15874" max="15874" width="54.7109375" style="20" customWidth="1"/>
    <col min="15875" max="15875" width="22" style="20" customWidth="1"/>
    <col min="15876" max="15876" width="56.85546875" style="20" customWidth="1"/>
    <col min="15877" max="15877" width="29.7109375" style="20" customWidth="1"/>
    <col min="15878" max="15878" width="26" style="20" customWidth="1"/>
    <col min="15879" max="15879" width="23.5703125" style="20" bestFit="1" customWidth="1"/>
    <col min="15880" max="16129" width="9.140625" style="20"/>
    <col min="16130" max="16130" width="54.7109375" style="20" customWidth="1"/>
    <col min="16131" max="16131" width="22" style="20" customWidth="1"/>
    <col min="16132" max="16132" width="56.85546875" style="20" customWidth="1"/>
    <col min="16133" max="16133" width="29.7109375" style="20" customWidth="1"/>
    <col min="16134" max="16134" width="26" style="20" customWidth="1"/>
    <col min="16135" max="16135" width="23.5703125" style="20" bestFit="1" customWidth="1"/>
    <col min="16136" max="16384" width="9.140625" style="20"/>
  </cols>
  <sheetData>
    <row r="1" spans="1:8" ht="15.75" x14ac:dyDescent="0.25">
      <c r="A1" s="25" t="s">
        <v>583</v>
      </c>
      <c r="B1" s="145"/>
      <c r="C1" s="146"/>
      <c r="D1" s="146"/>
      <c r="E1" s="146"/>
      <c r="F1" s="146"/>
      <c r="G1" s="146"/>
    </row>
    <row r="3" spans="1:8" x14ac:dyDescent="0.2">
      <c r="C3" s="31"/>
      <c r="D3" s="31"/>
      <c r="E3" s="31"/>
    </row>
    <row r="4" spans="1:8" x14ac:dyDescent="0.2">
      <c r="A4" s="32" t="s">
        <v>492</v>
      </c>
      <c r="B4" s="32"/>
      <c r="C4" s="32"/>
      <c r="D4" s="32"/>
      <c r="E4" s="32"/>
      <c r="F4" s="32"/>
      <c r="G4" s="32"/>
    </row>
    <row r="5" spans="1:8" x14ac:dyDescent="0.2">
      <c r="A5" s="57" t="s">
        <v>493</v>
      </c>
      <c r="B5" s="57"/>
      <c r="C5" s="57"/>
      <c r="D5" s="57"/>
      <c r="E5" s="57"/>
      <c r="F5" s="57"/>
      <c r="G5" s="57"/>
    </row>
    <row r="6" spans="1:8" ht="21" x14ac:dyDescent="0.3">
      <c r="A6" s="33"/>
      <c r="B6" s="81" t="s">
        <v>296</v>
      </c>
      <c r="C6" s="83" t="s">
        <v>297</v>
      </c>
      <c r="D6" s="274"/>
      <c r="E6" s="83" t="s">
        <v>439</v>
      </c>
      <c r="F6" s="35" t="s">
        <v>494</v>
      </c>
      <c r="G6" s="35" t="s">
        <v>495</v>
      </c>
    </row>
    <row r="7" spans="1:8" ht="53.25" x14ac:dyDescent="0.35">
      <c r="A7" s="138"/>
      <c r="B7" s="108" t="s">
        <v>584</v>
      </c>
      <c r="C7" s="83" t="s">
        <v>496</v>
      </c>
      <c r="D7" s="380" t="s">
        <v>582</v>
      </c>
      <c r="E7" s="83">
        <v>1260</v>
      </c>
      <c r="F7" s="379">
        <v>10.5</v>
      </c>
      <c r="G7" s="291">
        <f>E7*F7</f>
        <v>13230</v>
      </c>
    </row>
    <row r="8" spans="1:8" ht="57" customHeight="1" x14ac:dyDescent="0.35">
      <c r="A8" s="66"/>
      <c r="B8" s="376"/>
      <c r="C8" s="275"/>
      <c r="D8" s="274"/>
      <c r="E8" s="275"/>
      <c r="F8" s="378"/>
      <c r="G8" s="291">
        <f>SUM(G7:G7)</f>
        <v>13230</v>
      </c>
    </row>
    <row r="10" spans="1:8" s="28" customFormat="1" x14ac:dyDescent="0.2">
      <c r="A10" s="66"/>
      <c r="B10" s="169"/>
      <c r="C10" s="66"/>
      <c r="D10" s="66"/>
      <c r="E10" s="66"/>
      <c r="F10" s="178"/>
      <c r="G10" s="173"/>
      <c r="H10" s="281"/>
    </row>
    <row r="11" spans="1:8" x14ac:dyDescent="0.2">
      <c r="A11" s="157" t="s">
        <v>497</v>
      </c>
      <c r="B11" s="33" t="s">
        <v>313</v>
      </c>
      <c r="C11" s="405" t="s">
        <v>498</v>
      </c>
      <c r="D11" s="406"/>
      <c r="E11" s="406"/>
      <c r="F11" s="278">
        <f>'Módulo 4 - D.I. e Lucro'!D27</f>
        <v>5.21E-2</v>
      </c>
      <c r="G11" s="177">
        <f>G8*F11</f>
        <v>689.28</v>
      </c>
    </row>
    <row r="12" spans="1:8" x14ac:dyDescent="0.2">
      <c r="A12" s="46"/>
      <c r="B12" s="33" t="s">
        <v>310</v>
      </c>
      <c r="C12" s="400" t="s">
        <v>499</v>
      </c>
      <c r="D12" s="401"/>
      <c r="E12" s="401"/>
      <c r="F12" s="158"/>
      <c r="G12" s="159">
        <f>G8+G11</f>
        <v>13919.28</v>
      </c>
    </row>
    <row r="13" spans="1:8" x14ac:dyDescent="0.2">
      <c r="A13" s="157" t="s">
        <v>500</v>
      </c>
      <c r="B13" s="33" t="s">
        <v>448</v>
      </c>
      <c r="C13" s="405" t="s">
        <v>501</v>
      </c>
      <c r="D13" s="406"/>
      <c r="E13" s="406"/>
      <c r="F13" s="278">
        <f>'Módulo 4 - D.I. e Lucro'!D29</f>
        <v>4.3999999999999997E-2</v>
      </c>
      <c r="G13" s="177">
        <f>G12*F13</f>
        <v>612.45000000000005</v>
      </c>
    </row>
    <row r="14" spans="1:8" x14ac:dyDescent="0.2">
      <c r="A14" s="46"/>
      <c r="B14" s="33" t="s">
        <v>319</v>
      </c>
      <c r="C14" s="405" t="s">
        <v>502</v>
      </c>
      <c r="D14" s="406"/>
      <c r="E14" s="406"/>
      <c r="F14" s="278"/>
      <c r="G14" s="177">
        <f>SUM(G12:G13)</f>
        <v>14531.73</v>
      </c>
    </row>
    <row r="15" spans="1:8" ht="21.75" customHeight="1" x14ac:dyDescent="0.2">
      <c r="A15" s="157" t="s">
        <v>503</v>
      </c>
      <c r="B15" s="33" t="s">
        <v>322</v>
      </c>
      <c r="C15" s="405" t="s">
        <v>578</v>
      </c>
      <c r="D15" s="406"/>
      <c r="E15" s="406"/>
      <c r="F15" s="278">
        <f>'Módulo 5 - Tributos'!D40</f>
        <v>0.14249999999999999</v>
      </c>
      <c r="G15" s="177">
        <f>ROUNDUP(F15*(G14/(1-F15)),2)</f>
        <v>2414.9</v>
      </c>
    </row>
    <row r="16" spans="1:8" x14ac:dyDescent="0.2">
      <c r="F16" s="161"/>
      <c r="G16" s="162"/>
    </row>
    <row r="17" spans="1:8" ht="14.25" x14ac:dyDescent="0.2">
      <c r="A17" s="279" t="s">
        <v>504</v>
      </c>
      <c r="B17" s="164" t="s">
        <v>581</v>
      </c>
      <c r="C17" s="165"/>
      <c r="D17" s="165"/>
      <c r="E17" s="165"/>
      <c r="F17" s="166"/>
      <c r="G17" s="167">
        <f>G14+G15</f>
        <v>16946.63</v>
      </c>
      <c r="H17" s="280"/>
    </row>
    <row r="18" spans="1:8" s="28" customFormat="1" x14ac:dyDescent="0.2">
      <c r="A18" s="66"/>
      <c r="B18" s="169"/>
      <c r="C18" s="66"/>
      <c r="D18" s="66"/>
      <c r="E18" s="66"/>
      <c r="F18" s="178"/>
      <c r="G18" s="173"/>
      <c r="H18" s="281"/>
    </row>
    <row r="19" spans="1:8" x14ac:dyDescent="0.2">
      <c r="A19" s="20" t="s">
        <v>133</v>
      </c>
    </row>
    <row r="20" spans="1:8" ht="12.75" customHeight="1" x14ac:dyDescent="0.2">
      <c r="A20" s="396" t="s">
        <v>505</v>
      </c>
      <c r="B20" s="396"/>
      <c r="C20" s="396"/>
      <c r="D20" s="396"/>
      <c r="E20" s="396"/>
    </row>
    <row r="21" spans="1:8" x14ac:dyDescent="0.2">
      <c r="A21" s="395" t="s">
        <v>506</v>
      </c>
      <c r="B21" s="395"/>
      <c r="C21" s="395"/>
      <c r="D21" s="395"/>
      <c r="E21" s="395"/>
    </row>
    <row r="22" spans="1:8" ht="30" customHeight="1" x14ac:dyDescent="0.2">
      <c r="A22" s="409" t="s">
        <v>507</v>
      </c>
      <c r="B22" s="410"/>
      <c r="C22" s="410"/>
      <c r="D22" s="410"/>
      <c r="E22" s="410"/>
    </row>
  </sheetData>
  <sheetProtection password="876C" sheet="1" objects="1" scenarios="1"/>
  <mergeCells count="8">
    <mergeCell ref="A21:E21"/>
    <mergeCell ref="A22:E22"/>
    <mergeCell ref="C11:E11"/>
    <mergeCell ref="C12:E12"/>
    <mergeCell ref="C13:E13"/>
    <mergeCell ref="C14:E14"/>
    <mergeCell ref="C15:E15"/>
    <mergeCell ref="A20:E20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>
    <tabColor rgb="FFFF0000"/>
  </sheetPr>
  <dimension ref="A1:H68"/>
  <sheetViews>
    <sheetView showGridLines="0" topLeftCell="A10" zoomScale="90" zoomScaleNormal="90" zoomScaleSheetLayoutView="115" workbookViewId="0">
      <selection activeCell="D33" sqref="D33:E33"/>
    </sheetView>
  </sheetViews>
  <sheetFormatPr defaultRowHeight="15" x14ac:dyDescent="0.25"/>
  <cols>
    <col min="1" max="1" width="27.28515625" style="27" customWidth="1"/>
    <col min="2" max="2" width="57.5703125" style="27" customWidth="1"/>
    <col min="3" max="3" width="18.42578125" style="27" customWidth="1"/>
    <col min="4" max="4" width="22.5703125" style="27" customWidth="1"/>
    <col min="5" max="6" width="20.7109375" style="27" customWidth="1"/>
    <col min="7" max="7" width="20" style="27" customWidth="1"/>
    <col min="8" max="8" width="20.7109375" style="27" customWidth="1"/>
    <col min="9" max="256" width="9.140625" style="27"/>
    <col min="257" max="257" width="27.28515625" style="27" customWidth="1"/>
    <col min="258" max="258" width="57.5703125" style="27" customWidth="1"/>
    <col min="259" max="259" width="18.42578125" style="27" customWidth="1"/>
    <col min="260" max="260" width="22.5703125" style="27" customWidth="1"/>
    <col min="261" max="262" width="20.7109375" style="27" customWidth="1"/>
    <col min="263" max="263" width="20" style="27" customWidth="1"/>
    <col min="264" max="264" width="20.7109375" style="27" customWidth="1"/>
    <col min="265" max="512" width="9.140625" style="27"/>
    <col min="513" max="513" width="27.28515625" style="27" customWidth="1"/>
    <col min="514" max="514" width="57.5703125" style="27" customWidth="1"/>
    <col min="515" max="515" width="18.42578125" style="27" customWidth="1"/>
    <col min="516" max="516" width="22.5703125" style="27" customWidth="1"/>
    <col min="517" max="518" width="20.7109375" style="27" customWidth="1"/>
    <col min="519" max="519" width="20" style="27" customWidth="1"/>
    <col min="520" max="520" width="20.7109375" style="27" customWidth="1"/>
    <col min="521" max="768" width="9.140625" style="27"/>
    <col min="769" max="769" width="27.28515625" style="27" customWidth="1"/>
    <col min="770" max="770" width="57.5703125" style="27" customWidth="1"/>
    <col min="771" max="771" width="18.42578125" style="27" customWidth="1"/>
    <col min="772" max="772" width="22.5703125" style="27" customWidth="1"/>
    <col min="773" max="774" width="20.7109375" style="27" customWidth="1"/>
    <col min="775" max="775" width="20" style="27" customWidth="1"/>
    <col min="776" max="776" width="20.7109375" style="27" customWidth="1"/>
    <col min="777" max="1024" width="9.140625" style="27"/>
    <col min="1025" max="1025" width="27.28515625" style="27" customWidth="1"/>
    <col min="1026" max="1026" width="57.5703125" style="27" customWidth="1"/>
    <col min="1027" max="1027" width="18.42578125" style="27" customWidth="1"/>
    <col min="1028" max="1028" width="22.5703125" style="27" customWidth="1"/>
    <col min="1029" max="1030" width="20.7109375" style="27" customWidth="1"/>
    <col min="1031" max="1031" width="20" style="27" customWidth="1"/>
    <col min="1032" max="1032" width="20.7109375" style="27" customWidth="1"/>
    <col min="1033" max="1280" width="9.140625" style="27"/>
    <col min="1281" max="1281" width="27.28515625" style="27" customWidth="1"/>
    <col min="1282" max="1282" width="57.5703125" style="27" customWidth="1"/>
    <col min="1283" max="1283" width="18.42578125" style="27" customWidth="1"/>
    <col min="1284" max="1284" width="22.5703125" style="27" customWidth="1"/>
    <col min="1285" max="1286" width="20.7109375" style="27" customWidth="1"/>
    <col min="1287" max="1287" width="20" style="27" customWidth="1"/>
    <col min="1288" max="1288" width="20.7109375" style="27" customWidth="1"/>
    <col min="1289" max="1536" width="9.140625" style="27"/>
    <col min="1537" max="1537" width="27.28515625" style="27" customWidth="1"/>
    <col min="1538" max="1538" width="57.5703125" style="27" customWidth="1"/>
    <col min="1539" max="1539" width="18.42578125" style="27" customWidth="1"/>
    <col min="1540" max="1540" width="22.5703125" style="27" customWidth="1"/>
    <col min="1541" max="1542" width="20.7109375" style="27" customWidth="1"/>
    <col min="1543" max="1543" width="20" style="27" customWidth="1"/>
    <col min="1544" max="1544" width="20.7109375" style="27" customWidth="1"/>
    <col min="1545" max="1792" width="9.140625" style="27"/>
    <col min="1793" max="1793" width="27.28515625" style="27" customWidth="1"/>
    <col min="1794" max="1794" width="57.5703125" style="27" customWidth="1"/>
    <col min="1795" max="1795" width="18.42578125" style="27" customWidth="1"/>
    <col min="1796" max="1796" width="22.5703125" style="27" customWidth="1"/>
    <col min="1797" max="1798" width="20.7109375" style="27" customWidth="1"/>
    <col min="1799" max="1799" width="20" style="27" customWidth="1"/>
    <col min="1800" max="1800" width="20.7109375" style="27" customWidth="1"/>
    <col min="1801" max="2048" width="9.140625" style="27"/>
    <col min="2049" max="2049" width="27.28515625" style="27" customWidth="1"/>
    <col min="2050" max="2050" width="57.5703125" style="27" customWidth="1"/>
    <col min="2051" max="2051" width="18.42578125" style="27" customWidth="1"/>
    <col min="2052" max="2052" width="22.5703125" style="27" customWidth="1"/>
    <col min="2053" max="2054" width="20.7109375" style="27" customWidth="1"/>
    <col min="2055" max="2055" width="20" style="27" customWidth="1"/>
    <col min="2056" max="2056" width="20.7109375" style="27" customWidth="1"/>
    <col min="2057" max="2304" width="9.140625" style="27"/>
    <col min="2305" max="2305" width="27.28515625" style="27" customWidth="1"/>
    <col min="2306" max="2306" width="57.5703125" style="27" customWidth="1"/>
    <col min="2307" max="2307" width="18.42578125" style="27" customWidth="1"/>
    <col min="2308" max="2308" width="22.5703125" style="27" customWidth="1"/>
    <col min="2309" max="2310" width="20.7109375" style="27" customWidth="1"/>
    <col min="2311" max="2311" width="20" style="27" customWidth="1"/>
    <col min="2312" max="2312" width="20.7109375" style="27" customWidth="1"/>
    <col min="2313" max="2560" width="9.140625" style="27"/>
    <col min="2561" max="2561" width="27.28515625" style="27" customWidth="1"/>
    <col min="2562" max="2562" width="57.5703125" style="27" customWidth="1"/>
    <col min="2563" max="2563" width="18.42578125" style="27" customWidth="1"/>
    <col min="2564" max="2564" width="22.5703125" style="27" customWidth="1"/>
    <col min="2565" max="2566" width="20.7109375" style="27" customWidth="1"/>
    <col min="2567" max="2567" width="20" style="27" customWidth="1"/>
    <col min="2568" max="2568" width="20.7109375" style="27" customWidth="1"/>
    <col min="2569" max="2816" width="9.140625" style="27"/>
    <col min="2817" max="2817" width="27.28515625" style="27" customWidth="1"/>
    <col min="2818" max="2818" width="57.5703125" style="27" customWidth="1"/>
    <col min="2819" max="2819" width="18.42578125" style="27" customWidth="1"/>
    <col min="2820" max="2820" width="22.5703125" style="27" customWidth="1"/>
    <col min="2821" max="2822" width="20.7109375" style="27" customWidth="1"/>
    <col min="2823" max="2823" width="20" style="27" customWidth="1"/>
    <col min="2824" max="2824" width="20.7109375" style="27" customWidth="1"/>
    <col min="2825" max="3072" width="9.140625" style="27"/>
    <col min="3073" max="3073" width="27.28515625" style="27" customWidth="1"/>
    <col min="3074" max="3074" width="57.5703125" style="27" customWidth="1"/>
    <col min="3075" max="3075" width="18.42578125" style="27" customWidth="1"/>
    <col min="3076" max="3076" width="22.5703125" style="27" customWidth="1"/>
    <col min="3077" max="3078" width="20.7109375" style="27" customWidth="1"/>
    <col min="3079" max="3079" width="20" style="27" customWidth="1"/>
    <col min="3080" max="3080" width="20.7109375" style="27" customWidth="1"/>
    <col min="3081" max="3328" width="9.140625" style="27"/>
    <col min="3329" max="3329" width="27.28515625" style="27" customWidth="1"/>
    <col min="3330" max="3330" width="57.5703125" style="27" customWidth="1"/>
    <col min="3331" max="3331" width="18.42578125" style="27" customWidth="1"/>
    <col min="3332" max="3332" width="22.5703125" style="27" customWidth="1"/>
    <col min="3333" max="3334" width="20.7109375" style="27" customWidth="1"/>
    <col min="3335" max="3335" width="20" style="27" customWidth="1"/>
    <col min="3336" max="3336" width="20.7109375" style="27" customWidth="1"/>
    <col min="3337" max="3584" width="9.140625" style="27"/>
    <col min="3585" max="3585" width="27.28515625" style="27" customWidth="1"/>
    <col min="3586" max="3586" width="57.5703125" style="27" customWidth="1"/>
    <col min="3587" max="3587" width="18.42578125" style="27" customWidth="1"/>
    <col min="3588" max="3588" width="22.5703125" style="27" customWidth="1"/>
    <col min="3589" max="3590" width="20.7109375" style="27" customWidth="1"/>
    <col min="3591" max="3591" width="20" style="27" customWidth="1"/>
    <col min="3592" max="3592" width="20.7109375" style="27" customWidth="1"/>
    <col min="3593" max="3840" width="9.140625" style="27"/>
    <col min="3841" max="3841" width="27.28515625" style="27" customWidth="1"/>
    <col min="3842" max="3842" width="57.5703125" style="27" customWidth="1"/>
    <col min="3843" max="3843" width="18.42578125" style="27" customWidth="1"/>
    <col min="3844" max="3844" width="22.5703125" style="27" customWidth="1"/>
    <col min="3845" max="3846" width="20.7109375" style="27" customWidth="1"/>
    <col min="3847" max="3847" width="20" style="27" customWidth="1"/>
    <col min="3848" max="3848" width="20.7109375" style="27" customWidth="1"/>
    <col min="3849" max="4096" width="9.140625" style="27"/>
    <col min="4097" max="4097" width="27.28515625" style="27" customWidth="1"/>
    <col min="4098" max="4098" width="57.5703125" style="27" customWidth="1"/>
    <col min="4099" max="4099" width="18.42578125" style="27" customWidth="1"/>
    <col min="4100" max="4100" width="22.5703125" style="27" customWidth="1"/>
    <col min="4101" max="4102" width="20.7109375" style="27" customWidth="1"/>
    <col min="4103" max="4103" width="20" style="27" customWidth="1"/>
    <col min="4104" max="4104" width="20.7109375" style="27" customWidth="1"/>
    <col min="4105" max="4352" width="9.140625" style="27"/>
    <col min="4353" max="4353" width="27.28515625" style="27" customWidth="1"/>
    <col min="4354" max="4354" width="57.5703125" style="27" customWidth="1"/>
    <col min="4355" max="4355" width="18.42578125" style="27" customWidth="1"/>
    <col min="4356" max="4356" width="22.5703125" style="27" customWidth="1"/>
    <col min="4357" max="4358" width="20.7109375" style="27" customWidth="1"/>
    <col min="4359" max="4359" width="20" style="27" customWidth="1"/>
    <col min="4360" max="4360" width="20.7109375" style="27" customWidth="1"/>
    <col min="4361" max="4608" width="9.140625" style="27"/>
    <col min="4609" max="4609" width="27.28515625" style="27" customWidth="1"/>
    <col min="4610" max="4610" width="57.5703125" style="27" customWidth="1"/>
    <col min="4611" max="4611" width="18.42578125" style="27" customWidth="1"/>
    <col min="4612" max="4612" width="22.5703125" style="27" customWidth="1"/>
    <col min="4613" max="4614" width="20.7109375" style="27" customWidth="1"/>
    <col min="4615" max="4615" width="20" style="27" customWidth="1"/>
    <col min="4616" max="4616" width="20.7109375" style="27" customWidth="1"/>
    <col min="4617" max="4864" width="9.140625" style="27"/>
    <col min="4865" max="4865" width="27.28515625" style="27" customWidth="1"/>
    <col min="4866" max="4866" width="57.5703125" style="27" customWidth="1"/>
    <col min="4867" max="4867" width="18.42578125" style="27" customWidth="1"/>
    <col min="4868" max="4868" width="22.5703125" style="27" customWidth="1"/>
    <col min="4869" max="4870" width="20.7109375" style="27" customWidth="1"/>
    <col min="4871" max="4871" width="20" style="27" customWidth="1"/>
    <col min="4872" max="4872" width="20.7109375" style="27" customWidth="1"/>
    <col min="4873" max="5120" width="9.140625" style="27"/>
    <col min="5121" max="5121" width="27.28515625" style="27" customWidth="1"/>
    <col min="5122" max="5122" width="57.5703125" style="27" customWidth="1"/>
    <col min="5123" max="5123" width="18.42578125" style="27" customWidth="1"/>
    <col min="5124" max="5124" width="22.5703125" style="27" customWidth="1"/>
    <col min="5125" max="5126" width="20.7109375" style="27" customWidth="1"/>
    <col min="5127" max="5127" width="20" style="27" customWidth="1"/>
    <col min="5128" max="5128" width="20.7109375" style="27" customWidth="1"/>
    <col min="5129" max="5376" width="9.140625" style="27"/>
    <col min="5377" max="5377" width="27.28515625" style="27" customWidth="1"/>
    <col min="5378" max="5378" width="57.5703125" style="27" customWidth="1"/>
    <col min="5379" max="5379" width="18.42578125" style="27" customWidth="1"/>
    <col min="5380" max="5380" width="22.5703125" style="27" customWidth="1"/>
    <col min="5381" max="5382" width="20.7109375" style="27" customWidth="1"/>
    <col min="5383" max="5383" width="20" style="27" customWidth="1"/>
    <col min="5384" max="5384" width="20.7109375" style="27" customWidth="1"/>
    <col min="5385" max="5632" width="9.140625" style="27"/>
    <col min="5633" max="5633" width="27.28515625" style="27" customWidth="1"/>
    <col min="5634" max="5634" width="57.5703125" style="27" customWidth="1"/>
    <col min="5635" max="5635" width="18.42578125" style="27" customWidth="1"/>
    <col min="5636" max="5636" width="22.5703125" style="27" customWidth="1"/>
    <col min="5637" max="5638" width="20.7109375" style="27" customWidth="1"/>
    <col min="5639" max="5639" width="20" style="27" customWidth="1"/>
    <col min="5640" max="5640" width="20.7109375" style="27" customWidth="1"/>
    <col min="5641" max="5888" width="9.140625" style="27"/>
    <col min="5889" max="5889" width="27.28515625" style="27" customWidth="1"/>
    <col min="5890" max="5890" width="57.5703125" style="27" customWidth="1"/>
    <col min="5891" max="5891" width="18.42578125" style="27" customWidth="1"/>
    <col min="5892" max="5892" width="22.5703125" style="27" customWidth="1"/>
    <col min="5893" max="5894" width="20.7109375" style="27" customWidth="1"/>
    <col min="5895" max="5895" width="20" style="27" customWidth="1"/>
    <col min="5896" max="5896" width="20.7109375" style="27" customWidth="1"/>
    <col min="5897" max="6144" width="9.140625" style="27"/>
    <col min="6145" max="6145" width="27.28515625" style="27" customWidth="1"/>
    <col min="6146" max="6146" width="57.5703125" style="27" customWidth="1"/>
    <col min="6147" max="6147" width="18.42578125" style="27" customWidth="1"/>
    <col min="6148" max="6148" width="22.5703125" style="27" customWidth="1"/>
    <col min="6149" max="6150" width="20.7109375" style="27" customWidth="1"/>
    <col min="6151" max="6151" width="20" style="27" customWidth="1"/>
    <col min="6152" max="6152" width="20.7109375" style="27" customWidth="1"/>
    <col min="6153" max="6400" width="9.140625" style="27"/>
    <col min="6401" max="6401" width="27.28515625" style="27" customWidth="1"/>
    <col min="6402" max="6402" width="57.5703125" style="27" customWidth="1"/>
    <col min="6403" max="6403" width="18.42578125" style="27" customWidth="1"/>
    <col min="6404" max="6404" width="22.5703125" style="27" customWidth="1"/>
    <col min="6405" max="6406" width="20.7109375" style="27" customWidth="1"/>
    <col min="6407" max="6407" width="20" style="27" customWidth="1"/>
    <col min="6408" max="6408" width="20.7109375" style="27" customWidth="1"/>
    <col min="6409" max="6656" width="9.140625" style="27"/>
    <col min="6657" max="6657" width="27.28515625" style="27" customWidth="1"/>
    <col min="6658" max="6658" width="57.5703125" style="27" customWidth="1"/>
    <col min="6659" max="6659" width="18.42578125" style="27" customWidth="1"/>
    <col min="6660" max="6660" width="22.5703125" style="27" customWidth="1"/>
    <col min="6661" max="6662" width="20.7109375" style="27" customWidth="1"/>
    <col min="6663" max="6663" width="20" style="27" customWidth="1"/>
    <col min="6664" max="6664" width="20.7109375" style="27" customWidth="1"/>
    <col min="6665" max="6912" width="9.140625" style="27"/>
    <col min="6913" max="6913" width="27.28515625" style="27" customWidth="1"/>
    <col min="6914" max="6914" width="57.5703125" style="27" customWidth="1"/>
    <col min="6915" max="6915" width="18.42578125" style="27" customWidth="1"/>
    <col min="6916" max="6916" width="22.5703125" style="27" customWidth="1"/>
    <col min="6917" max="6918" width="20.7109375" style="27" customWidth="1"/>
    <col min="6919" max="6919" width="20" style="27" customWidth="1"/>
    <col min="6920" max="6920" width="20.7109375" style="27" customWidth="1"/>
    <col min="6921" max="7168" width="9.140625" style="27"/>
    <col min="7169" max="7169" width="27.28515625" style="27" customWidth="1"/>
    <col min="7170" max="7170" width="57.5703125" style="27" customWidth="1"/>
    <col min="7171" max="7171" width="18.42578125" style="27" customWidth="1"/>
    <col min="7172" max="7172" width="22.5703125" style="27" customWidth="1"/>
    <col min="7173" max="7174" width="20.7109375" style="27" customWidth="1"/>
    <col min="7175" max="7175" width="20" style="27" customWidth="1"/>
    <col min="7176" max="7176" width="20.7109375" style="27" customWidth="1"/>
    <col min="7177" max="7424" width="9.140625" style="27"/>
    <col min="7425" max="7425" width="27.28515625" style="27" customWidth="1"/>
    <col min="7426" max="7426" width="57.5703125" style="27" customWidth="1"/>
    <col min="7427" max="7427" width="18.42578125" style="27" customWidth="1"/>
    <col min="7428" max="7428" width="22.5703125" style="27" customWidth="1"/>
    <col min="7429" max="7430" width="20.7109375" style="27" customWidth="1"/>
    <col min="7431" max="7431" width="20" style="27" customWidth="1"/>
    <col min="7432" max="7432" width="20.7109375" style="27" customWidth="1"/>
    <col min="7433" max="7680" width="9.140625" style="27"/>
    <col min="7681" max="7681" width="27.28515625" style="27" customWidth="1"/>
    <col min="7682" max="7682" width="57.5703125" style="27" customWidth="1"/>
    <col min="7683" max="7683" width="18.42578125" style="27" customWidth="1"/>
    <col min="7684" max="7684" width="22.5703125" style="27" customWidth="1"/>
    <col min="7685" max="7686" width="20.7109375" style="27" customWidth="1"/>
    <col min="7687" max="7687" width="20" style="27" customWidth="1"/>
    <col min="7688" max="7688" width="20.7109375" style="27" customWidth="1"/>
    <col min="7689" max="7936" width="9.140625" style="27"/>
    <col min="7937" max="7937" width="27.28515625" style="27" customWidth="1"/>
    <col min="7938" max="7938" width="57.5703125" style="27" customWidth="1"/>
    <col min="7939" max="7939" width="18.42578125" style="27" customWidth="1"/>
    <col min="7940" max="7940" width="22.5703125" style="27" customWidth="1"/>
    <col min="7941" max="7942" width="20.7109375" style="27" customWidth="1"/>
    <col min="7943" max="7943" width="20" style="27" customWidth="1"/>
    <col min="7944" max="7944" width="20.7109375" style="27" customWidth="1"/>
    <col min="7945" max="8192" width="9.140625" style="27"/>
    <col min="8193" max="8193" width="27.28515625" style="27" customWidth="1"/>
    <col min="8194" max="8194" width="57.5703125" style="27" customWidth="1"/>
    <col min="8195" max="8195" width="18.42578125" style="27" customWidth="1"/>
    <col min="8196" max="8196" width="22.5703125" style="27" customWidth="1"/>
    <col min="8197" max="8198" width="20.7109375" style="27" customWidth="1"/>
    <col min="8199" max="8199" width="20" style="27" customWidth="1"/>
    <col min="8200" max="8200" width="20.7109375" style="27" customWidth="1"/>
    <col min="8201" max="8448" width="9.140625" style="27"/>
    <col min="8449" max="8449" width="27.28515625" style="27" customWidth="1"/>
    <col min="8450" max="8450" width="57.5703125" style="27" customWidth="1"/>
    <col min="8451" max="8451" width="18.42578125" style="27" customWidth="1"/>
    <col min="8452" max="8452" width="22.5703125" style="27" customWidth="1"/>
    <col min="8453" max="8454" width="20.7109375" style="27" customWidth="1"/>
    <col min="8455" max="8455" width="20" style="27" customWidth="1"/>
    <col min="8456" max="8456" width="20.7109375" style="27" customWidth="1"/>
    <col min="8457" max="8704" width="9.140625" style="27"/>
    <col min="8705" max="8705" width="27.28515625" style="27" customWidth="1"/>
    <col min="8706" max="8706" width="57.5703125" style="27" customWidth="1"/>
    <col min="8707" max="8707" width="18.42578125" style="27" customWidth="1"/>
    <col min="8708" max="8708" width="22.5703125" style="27" customWidth="1"/>
    <col min="8709" max="8710" width="20.7109375" style="27" customWidth="1"/>
    <col min="8711" max="8711" width="20" style="27" customWidth="1"/>
    <col min="8712" max="8712" width="20.7109375" style="27" customWidth="1"/>
    <col min="8713" max="8960" width="9.140625" style="27"/>
    <col min="8961" max="8961" width="27.28515625" style="27" customWidth="1"/>
    <col min="8962" max="8962" width="57.5703125" style="27" customWidth="1"/>
    <col min="8963" max="8963" width="18.42578125" style="27" customWidth="1"/>
    <col min="8964" max="8964" width="22.5703125" style="27" customWidth="1"/>
    <col min="8965" max="8966" width="20.7109375" style="27" customWidth="1"/>
    <col min="8967" max="8967" width="20" style="27" customWidth="1"/>
    <col min="8968" max="8968" width="20.7109375" style="27" customWidth="1"/>
    <col min="8969" max="9216" width="9.140625" style="27"/>
    <col min="9217" max="9217" width="27.28515625" style="27" customWidth="1"/>
    <col min="9218" max="9218" width="57.5703125" style="27" customWidth="1"/>
    <col min="9219" max="9219" width="18.42578125" style="27" customWidth="1"/>
    <col min="9220" max="9220" width="22.5703125" style="27" customWidth="1"/>
    <col min="9221" max="9222" width="20.7109375" style="27" customWidth="1"/>
    <col min="9223" max="9223" width="20" style="27" customWidth="1"/>
    <col min="9224" max="9224" width="20.7109375" style="27" customWidth="1"/>
    <col min="9225" max="9472" width="9.140625" style="27"/>
    <col min="9473" max="9473" width="27.28515625" style="27" customWidth="1"/>
    <col min="9474" max="9474" width="57.5703125" style="27" customWidth="1"/>
    <col min="9475" max="9475" width="18.42578125" style="27" customWidth="1"/>
    <col min="9476" max="9476" width="22.5703125" style="27" customWidth="1"/>
    <col min="9477" max="9478" width="20.7109375" style="27" customWidth="1"/>
    <col min="9479" max="9479" width="20" style="27" customWidth="1"/>
    <col min="9480" max="9480" width="20.7109375" style="27" customWidth="1"/>
    <col min="9481" max="9728" width="9.140625" style="27"/>
    <col min="9729" max="9729" width="27.28515625" style="27" customWidth="1"/>
    <col min="9730" max="9730" width="57.5703125" style="27" customWidth="1"/>
    <col min="9731" max="9731" width="18.42578125" style="27" customWidth="1"/>
    <col min="9732" max="9732" width="22.5703125" style="27" customWidth="1"/>
    <col min="9733" max="9734" width="20.7109375" style="27" customWidth="1"/>
    <col min="9735" max="9735" width="20" style="27" customWidth="1"/>
    <col min="9736" max="9736" width="20.7109375" style="27" customWidth="1"/>
    <col min="9737" max="9984" width="9.140625" style="27"/>
    <col min="9985" max="9985" width="27.28515625" style="27" customWidth="1"/>
    <col min="9986" max="9986" width="57.5703125" style="27" customWidth="1"/>
    <col min="9987" max="9987" width="18.42578125" style="27" customWidth="1"/>
    <col min="9988" max="9988" width="22.5703125" style="27" customWidth="1"/>
    <col min="9989" max="9990" width="20.7109375" style="27" customWidth="1"/>
    <col min="9991" max="9991" width="20" style="27" customWidth="1"/>
    <col min="9992" max="9992" width="20.7109375" style="27" customWidth="1"/>
    <col min="9993" max="10240" width="9.140625" style="27"/>
    <col min="10241" max="10241" width="27.28515625" style="27" customWidth="1"/>
    <col min="10242" max="10242" width="57.5703125" style="27" customWidth="1"/>
    <col min="10243" max="10243" width="18.42578125" style="27" customWidth="1"/>
    <col min="10244" max="10244" width="22.5703125" style="27" customWidth="1"/>
    <col min="10245" max="10246" width="20.7109375" style="27" customWidth="1"/>
    <col min="10247" max="10247" width="20" style="27" customWidth="1"/>
    <col min="10248" max="10248" width="20.7109375" style="27" customWidth="1"/>
    <col min="10249" max="10496" width="9.140625" style="27"/>
    <col min="10497" max="10497" width="27.28515625" style="27" customWidth="1"/>
    <col min="10498" max="10498" width="57.5703125" style="27" customWidth="1"/>
    <col min="10499" max="10499" width="18.42578125" style="27" customWidth="1"/>
    <col min="10500" max="10500" width="22.5703125" style="27" customWidth="1"/>
    <col min="10501" max="10502" width="20.7109375" style="27" customWidth="1"/>
    <col min="10503" max="10503" width="20" style="27" customWidth="1"/>
    <col min="10504" max="10504" width="20.7109375" style="27" customWidth="1"/>
    <col min="10505" max="10752" width="9.140625" style="27"/>
    <col min="10753" max="10753" width="27.28515625" style="27" customWidth="1"/>
    <col min="10754" max="10754" width="57.5703125" style="27" customWidth="1"/>
    <col min="10755" max="10755" width="18.42578125" style="27" customWidth="1"/>
    <col min="10756" max="10756" width="22.5703125" style="27" customWidth="1"/>
    <col min="10757" max="10758" width="20.7109375" style="27" customWidth="1"/>
    <col min="10759" max="10759" width="20" style="27" customWidth="1"/>
    <col min="10760" max="10760" width="20.7109375" style="27" customWidth="1"/>
    <col min="10761" max="11008" width="9.140625" style="27"/>
    <col min="11009" max="11009" width="27.28515625" style="27" customWidth="1"/>
    <col min="11010" max="11010" width="57.5703125" style="27" customWidth="1"/>
    <col min="11011" max="11011" width="18.42578125" style="27" customWidth="1"/>
    <col min="11012" max="11012" width="22.5703125" style="27" customWidth="1"/>
    <col min="11013" max="11014" width="20.7109375" style="27" customWidth="1"/>
    <col min="11015" max="11015" width="20" style="27" customWidth="1"/>
    <col min="11016" max="11016" width="20.7109375" style="27" customWidth="1"/>
    <col min="11017" max="11264" width="9.140625" style="27"/>
    <col min="11265" max="11265" width="27.28515625" style="27" customWidth="1"/>
    <col min="11266" max="11266" width="57.5703125" style="27" customWidth="1"/>
    <col min="11267" max="11267" width="18.42578125" style="27" customWidth="1"/>
    <col min="11268" max="11268" width="22.5703125" style="27" customWidth="1"/>
    <col min="11269" max="11270" width="20.7109375" style="27" customWidth="1"/>
    <col min="11271" max="11271" width="20" style="27" customWidth="1"/>
    <col min="11272" max="11272" width="20.7109375" style="27" customWidth="1"/>
    <col min="11273" max="11520" width="9.140625" style="27"/>
    <col min="11521" max="11521" width="27.28515625" style="27" customWidth="1"/>
    <col min="11522" max="11522" width="57.5703125" style="27" customWidth="1"/>
    <col min="11523" max="11523" width="18.42578125" style="27" customWidth="1"/>
    <col min="11524" max="11524" width="22.5703125" style="27" customWidth="1"/>
    <col min="11525" max="11526" width="20.7109375" style="27" customWidth="1"/>
    <col min="11527" max="11527" width="20" style="27" customWidth="1"/>
    <col min="11528" max="11528" width="20.7109375" style="27" customWidth="1"/>
    <col min="11529" max="11776" width="9.140625" style="27"/>
    <col min="11777" max="11777" width="27.28515625" style="27" customWidth="1"/>
    <col min="11778" max="11778" width="57.5703125" style="27" customWidth="1"/>
    <col min="11779" max="11779" width="18.42578125" style="27" customWidth="1"/>
    <col min="11780" max="11780" width="22.5703125" style="27" customWidth="1"/>
    <col min="11781" max="11782" width="20.7109375" style="27" customWidth="1"/>
    <col min="11783" max="11783" width="20" style="27" customWidth="1"/>
    <col min="11784" max="11784" width="20.7109375" style="27" customWidth="1"/>
    <col min="11785" max="12032" width="9.140625" style="27"/>
    <col min="12033" max="12033" width="27.28515625" style="27" customWidth="1"/>
    <col min="12034" max="12034" width="57.5703125" style="27" customWidth="1"/>
    <col min="12035" max="12035" width="18.42578125" style="27" customWidth="1"/>
    <col min="12036" max="12036" width="22.5703125" style="27" customWidth="1"/>
    <col min="12037" max="12038" width="20.7109375" style="27" customWidth="1"/>
    <col min="12039" max="12039" width="20" style="27" customWidth="1"/>
    <col min="12040" max="12040" width="20.7109375" style="27" customWidth="1"/>
    <col min="12041" max="12288" width="9.140625" style="27"/>
    <col min="12289" max="12289" width="27.28515625" style="27" customWidth="1"/>
    <col min="12290" max="12290" width="57.5703125" style="27" customWidth="1"/>
    <col min="12291" max="12291" width="18.42578125" style="27" customWidth="1"/>
    <col min="12292" max="12292" width="22.5703125" style="27" customWidth="1"/>
    <col min="12293" max="12294" width="20.7109375" style="27" customWidth="1"/>
    <col min="12295" max="12295" width="20" style="27" customWidth="1"/>
    <col min="12296" max="12296" width="20.7109375" style="27" customWidth="1"/>
    <col min="12297" max="12544" width="9.140625" style="27"/>
    <col min="12545" max="12545" width="27.28515625" style="27" customWidth="1"/>
    <col min="12546" max="12546" width="57.5703125" style="27" customWidth="1"/>
    <col min="12547" max="12547" width="18.42578125" style="27" customWidth="1"/>
    <col min="12548" max="12548" width="22.5703125" style="27" customWidth="1"/>
    <col min="12549" max="12550" width="20.7109375" style="27" customWidth="1"/>
    <col min="12551" max="12551" width="20" style="27" customWidth="1"/>
    <col min="12552" max="12552" width="20.7109375" style="27" customWidth="1"/>
    <col min="12553" max="12800" width="9.140625" style="27"/>
    <col min="12801" max="12801" width="27.28515625" style="27" customWidth="1"/>
    <col min="12802" max="12802" width="57.5703125" style="27" customWidth="1"/>
    <col min="12803" max="12803" width="18.42578125" style="27" customWidth="1"/>
    <col min="12804" max="12804" width="22.5703125" style="27" customWidth="1"/>
    <col min="12805" max="12806" width="20.7109375" style="27" customWidth="1"/>
    <col min="12807" max="12807" width="20" style="27" customWidth="1"/>
    <col min="12808" max="12808" width="20.7109375" style="27" customWidth="1"/>
    <col min="12809" max="13056" width="9.140625" style="27"/>
    <col min="13057" max="13057" width="27.28515625" style="27" customWidth="1"/>
    <col min="13058" max="13058" width="57.5703125" style="27" customWidth="1"/>
    <col min="13059" max="13059" width="18.42578125" style="27" customWidth="1"/>
    <col min="13060" max="13060" width="22.5703125" style="27" customWidth="1"/>
    <col min="13061" max="13062" width="20.7109375" style="27" customWidth="1"/>
    <col min="13063" max="13063" width="20" style="27" customWidth="1"/>
    <col min="13064" max="13064" width="20.7109375" style="27" customWidth="1"/>
    <col min="13065" max="13312" width="9.140625" style="27"/>
    <col min="13313" max="13313" width="27.28515625" style="27" customWidth="1"/>
    <col min="13314" max="13314" width="57.5703125" style="27" customWidth="1"/>
    <col min="13315" max="13315" width="18.42578125" style="27" customWidth="1"/>
    <col min="13316" max="13316" width="22.5703125" style="27" customWidth="1"/>
    <col min="13317" max="13318" width="20.7109375" style="27" customWidth="1"/>
    <col min="13319" max="13319" width="20" style="27" customWidth="1"/>
    <col min="13320" max="13320" width="20.7109375" style="27" customWidth="1"/>
    <col min="13321" max="13568" width="9.140625" style="27"/>
    <col min="13569" max="13569" width="27.28515625" style="27" customWidth="1"/>
    <col min="13570" max="13570" width="57.5703125" style="27" customWidth="1"/>
    <col min="13571" max="13571" width="18.42578125" style="27" customWidth="1"/>
    <col min="13572" max="13572" width="22.5703125" style="27" customWidth="1"/>
    <col min="13573" max="13574" width="20.7109375" style="27" customWidth="1"/>
    <col min="13575" max="13575" width="20" style="27" customWidth="1"/>
    <col min="13576" max="13576" width="20.7109375" style="27" customWidth="1"/>
    <col min="13577" max="13824" width="9.140625" style="27"/>
    <col min="13825" max="13825" width="27.28515625" style="27" customWidth="1"/>
    <col min="13826" max="13826" width="57.5703125" style="27" customWidth="1"/>
    <col min="13827" max="13827" width="18.42578125" style="27" customWidth="1"/>
    <col min="13828" max="13828" width="22.5703125" style="27" customWidth="1"/>
    <col min="13829" max="13830" width="20.7109375" style="27" customWidth="1"/>
    <col min="13831" max="13831" width="20" style="27" customWidth="1"/>
    <col min="13832" max="13832" width="20.7109375" style="27" customWidth="1"/>
    <col min="13833" max="14080" width="9.140625" style="27"/>
    <col min="14081" max="14081" width="27.28515625" style="27" customWidth="1"/>
    <col min="14082" max="14082" width="57.5703125" style="27" customWidth="1"/>
    <col min="14083" max="14083" width="18.42578125" style="27" customWidth="1"/>
    <col min="14084" max="14084" width="22.5703125" style="27" customWidth="1"/>
    <col min="14085" max="14086" width="20.7109375" style="27" customWidth="1"/>
    <col min="14087" max="14087" width="20" style="27" customWidth="1"/>
    <col min="14088" max="14088" width="20.7109375" style="27" customWidth="1"/>
    <col min="14089" max="14336" width="9.140625" style="27"/>
    <col min="14337" max="14337" width="27.28515625" style="27" customWidth="1"/>
    <col min="14338" max="14338" width="57.5703125" style="27" customWidth="1"/>
    <col min="14339" max="14339" width="18.42578125" style="27" customWidth="1"/>
    <col min="14340" max="14340" width="22.5703125" style="27" customWidth="1"/>
    <col min="14341" max="14342" width="20.7109375" style="27" customWidth="1"/>
    <col min="14343" max="14343" width="20" style="27" customWidth="1"/>
    <col min="14344" max="14344" width="20.7109375" style="27" customWidth="1"/>
    <col min="14345" max="14592" width="9.140625" style="27"/>
    <col min="14593" max="14593" width="27.28515625" style="27" customWidth="1"/>
    <col min="14594" max="14594" width="57.5703125" style="27" customWidth="1"/>
    <col min="14595" max="14595" width="18.42578125" style="27" customWidth="1"/>
    <col min="14596" max="14596" width="22.5703125" style="27" customWidth="1"/>
    <col min="14597" max="14598" width="20.7109375" style="27" customWidth="1"/>
    <col min="14599" max="14599" width="20" style="27" customWidth="1"/>
    <col min="14600" max="14600" width="20.7109375" style="27" customWidth="1"/>
    <col min="14601" max="14848" width="9.140625" style="27"/>
    <col min="14849" max="14849" width="27.28515625" style="27" customWidth="1"/>
    <col min="14850" max="14850" width="57.5703125" style="27" customWidth="1"/>
    <col min="14851" max="14851" width="18.42578125" style="27" customWidth="1"/>
    <col min="14852" max="14852" width="22.5703125" style="27" customWidth="1"/>
    <col min="14853" max="14854" width="20.7109375" style="27" customWidth="1"/>
    <col min="14855" max="14855" width="20" style="27" customWidth="1"/>
    <col min="14856" max="14856" width="20.7109375" style="27" customWidth="1"/>
    <col min="14857" max="15104" width="9.140625" style="27"/>
    <col min="15105" max="15105" width="27.28515625" style="27" customWidth="1"/>
    <col min="15106" max="15106" width="57.5703125" style="27" customWidth="1"/>
    <col min="15107" max="15107" width="18.42578125" style="27" customWidth="1"/>
    <col min="15108" max="15108" width="22.5703125" style="27" customWidth="1"/>
    <col min="15109" max="15110" width="20.7109375" style="27" customWidth="1"/>
    <col min="15111" max="15111" width="20" style="27" customWidth="1"/>
    <col min="15112" max="15112" width="20.7109375" style="27" customWidth="1"/>
    <col min="15113" max="15360" width="9.140625" style="27"/>
    <col min="15361" max="15361" width="27.28515625" style="27" customWidth="1"/>
    <col min="15362" max="15362" width="57.5703125" style="27" customWidth="1"/>
    <col min="15363" max="15363" width="18.42578125" style="27" customWidth="1"/>
    <col min="15364" max="15364" width="22.5703125" style="27" customWidth="1"/>
    <col min="15365" max="15366" width="20.7109375" style="27" customWidth="1"/>
    <col min="15367" max="15367" width="20" style="27" customWidth="1"/>
    <col min="15368" max="15368" width="20.7109375" style="27" customWidth="1"/>
    <col min="15369" max="15616" width="9.140625" style="27"/>
    <col min="15617" max="15617" width="27.28515625" style="27" customWidth="1"/>
    <col min="15618" max="15618" width="57.5703125" style="27" customWidth="1"/>
    <col min="15619" max="15619" width="18.42578125" style="27" customWidth="1"/>
    <col min="15620" max="15620" width="22.5703125" style="27" customWidth="1"/>
    <col min="15621" max="15622" width="20.7109375" style="27" customWidth="1"/>
    <col min="15623" max="15623" width="20" style="27" customWidth="1"/>
    <col min="15624" max="15624" width="20.7109375" style="27" customWidth="1"/>
    <col min="15625" max="15872" width="9.140625" style="27"/>
    <col min="15873" max="15873" width="27.28515625" style="27" customWidth="1"/>
    <col min="15874" max="15874" width="57.5703125" style="27" customWidth="1"/>
    <col min="15875" max="15875" width="18.42578125" style="27" customWidth="1"/>
    <col min="15876" max="15876" width="22.5703125" style="27" customWidth="1"/>
    <col min="15877" max="15878" width="20.7109375" style="27" customWidth="1"/>
    <col min="15879" max="15879" width="20" style="27" customWidth="1"/>
    <col min="15880" max="15880" width="20.7109375" style="27" customWidth="1"/>
    <col min="15881" max="16128" width="9.140625" style="27"/>
    <col min="16129" max="16129" width="27.28515625" style="27" customWidth="1"/>
    <col min="16130" max="16130" width="57.5703125" style="27" customWidth="1"/>
    <col min="16131" max="16131" width="18.42578125" style="27" customWidth="1"/>
    <col min="16132" max="16132" width="22.5703125" style="27" customWidth="1"/>
    <col min="16133" max="16134" width="20.7109375" style="27" customWidth="1"/>
    <col min="16135" max="16135" width="20" style="27" customWidth="1"/>
    <col min="16136" max="16136" width="20.7109375" style="27" customWidth="1"/>
    <col min="16137" max="16384" width="9.140625" style="27"/>
  </cols>
  <sheetData>
    <row r="1" spans="1:8" ht="15.75" x14ac:dyDescent="0.25">
      <c r="A1" s="25" t="s">
        <v>520</v>
      </c>
      <c r="B1" s="25" t="str">
        <f>IF('B -Identificação da contratação'!B4="","",'B -Identificação da contratação'!B4)</f>
        <v>SEI 0006103-08.2021.6.12.8000  (Pregão xx/2022)</v>
      </c>
      <c r="C1" s="26"/>
      <c r="D1" s="26"/>
      <c r="E1" s="26"/>
      <c r="F1" s="26"/>
      <c r="G1" s="26"/>
      <c r="H1" s="26"/>
    </row>
    <row r="3" spans="1:8" x14ac:dyDescent="0.25">
      <c r="A3" s="308" t="s">
        <v>521</v>
      </c>
      <c r="B3" s="309"/>
      <c r="C3" s="309"/>
      <c r="D3" s="309"/>
      <c r="E3" s="309"/>
      <c r="F3" s="309"/>
      <c r="G3" s="309"/>
      <c r="H3" s="309"/>
    </row>
    <row r="4" spans="1:8" s="20" customFormat="1" ht="15" customHeight="1" x14ac:dyDescent="0.2">
      <c r="A4" s="93" t="s">
        <v>2</v>
      </c>
      <c r="B4" s="419" t="str">
        <f>IF('A - Identificação da empresa'!B4="","",'A - Identificação da empresa'!B4)</f>
        <v/>
      </c>
      <c r="C4" s="419"/>
      <c r="D4" s="419"/>
      <c r="E4" s="419"/>
    </row>
    <row r="5" spans="1:8" s="20" customFormat="1" ht="12.75" x14ac:dyDescent="0.2">
      <c r="A5" s="93" t="s">
        <v>3</v>
      </c>
      <c r="B5" s="419" t="str">
        <f>IF('A - Identificação da empresa'!B5="","",'A - Identificação da empresa'!B5)</f>
        <v/>
      </c>
      <c r="C5" s="419"/>
      <c r="D5" s="419"/>
      <c r="E5" s="419"/>
    </row>
    <row r="6" spans="1:8" s="20" customFormat="1" x14ac:dyDescent="0.25">
      <c r="A6" s="93" t="s">
        <v>4</v>
      </c>
      <c r="B6" s="9" t="str">
        <f>IF('A - Identificação da empresa'!B6="","",'A - Identificação da empresa'!B6)</f>
        <v/>
      </c>
      <c r="C6" s="310" t="s">
        <v>522</v>
      </c>
      <c r="D6" s="311" t="str">
        <f>IF('A - Identificação da empresa'!C43="","",'A - Identificação da empresa'!C43)</f>
        <v/>
      </c>
      <c r="E6" s="10"/>
    </row>
    <row r="7" spans="1:8" s="20" customFormat="1" x14ac:dyDescent="0.25">
      <c r="A7" s="93" t="s">
        <v>5</v>
      </c>
      <c r="B7" s="419" t="str">
        <f>IF('A - Identificação da empresa'!B7="","",'A - Identificação da empresa'!B7)</f>
        <v/>
      </c>
      <c r="C7" s="420"/>
      <c r="D7" s="420"/>
      <c r="E7" s="420"/>
    </row>
    <row r="8" spans="1:8" s="20" customFormat="1" ht="12.75" x14ac:dyDescent="0.2">
      <c r="A8" s="93" t="s">
        <v>6</v>
      </c>
      <c r="B8" s="9" t="str">
        <f>IF('A - Identificação da empresa'!B8="","",'A - Identificação da empresa'!B8)</f>
        <v/>
      </c>
      <c r="C8" s="312" t="s">
        <v>523</v>
      </c>
      <c r="D8" s="421" t="str">
        <f>IF('A - Identificação da empresa'!D8="","",'A - Identificação da empresa'!D8)</f>
        <v/>
      </c>
      <c r="E8" s="421"/>
    </row>
    <row r="9" spans="1:8" s="20" customFormat="1" ht="12.75" x14ac:dyDescent="0.2">
      <c r="A9" s="93" t="s">
        <v>8</v>
      </c>
      <c r="B9" s="9" t="str">
        <f>IF('A - Identificação da empresa'!B9="","",'A - Identificação da empresa'!B9)</f>
        <v/>
      </c>
      <c r="C9" s="312" t="s">
        <v>9</v>
      </c>
      <c r="D9" s="421" t="str">
        <f>IF('A - Identificação da empresa'!B10="","",'A - Identificação da empresa'!B10)</f>
        <v/>
      </c>
      <c r="E9" s="421"/>
    </row>
    <row r="10" spans="1:8" s="20" customFormat="1" ht="12.75" x14ac:dyDescent="0.2">
      <c r="A10" s="93" t="s">
        <v>10</v>
      </c>
      <c r="B10" s="9" t="str">
        <f>IF('A - Identificação da empresa'!B11="","",'A - Identificação da empresa'!B11)</f>
        <v/>
      </c>
      <c r="C10" s="312" t="s">
        <v>11</v>
      </c>
      <c r="D10" s="421" t="str">
        <f>IF('A - Identificação da empresa'!B12="","",'A - Identificação da empresa'!B12)</f>
        <v/>
      </c>
      <c r="E10" s="421"/>
    </row>
    <row r="11" spans="1:8" s="20" customFormat="1" ht="7.5" customHeight="1" x14ac:dyDescent="0.25">
      <c r="C11" s="27"/>
      <c r="D11" s="27"/>
      <c r="E11" s="27"/>
    </row>
    <row r="12" spans="1:8" s="20" customFormat="1" x14ac:dyDescent="0.25">
      <c r="A12" s="313" t="s">
        <v>12</v>
      </c>
      <c r="B12" s="28"/>
      <c r="C12" s="314"/>
      <c r="D12" s="314"/>
      <c r="E12" s="314"/>
    </row>
    <row r="13" spans="1:8" s="20" customFormat="1" x14ac:dyDescent="0.25">
      <c r="A13" s="93" t="s">
        <v>13</v>
      </c>
      <c r="B13" s="421" t="str">
        <f>IF('A - Identificação da empresa'!B15="","",'A - Identificação da empresa'!B15)</f>
        <v/>
      </c>
      <c r="C13" s="422"/>
      <c r="D13" s="422"/>
      <c r="E13" s="422"/>
    </row>
    <row r="14" spans="1:8" s="20" customFormat="1" x14ac:dyDescent="0.25">
      <c r="A14" s="93" t="s">
        <v>14</v>
      </c>
      <c r="B14" s="28" t="str">
        <f>IF('A - Identificação da empresa'!B16="","",'A - Identificação da empresa'!B16)</f>
        <v/>
      </c>
      <c r="C14" s="312" t="s">
        <v>15</v>
      </c>
      <c r="D14" s="9" t="str">
        <f>IF('A - Identificação da empresa'!D16="","",'A - Identificação da empresa'!D16)</f>
        <v/>
      </c>
      <c r="E14" s="10"/>
    </row>
    <row r="15" spans="1:8" s="20" customFormat="1" x14ac:dyDescent="0.25">
      <c r="A15" s="93" t="s">
        <v>16</v>
      </c>
      <c r="B15" s="9" t="str">
        <f>IF('A - Identificação da empresa'!B17="","",'A - Identificação da empresa'!B17)</f>
        <v/>
      </c>
      <c r="C15" s="10"/>
      <c r="D15" s="10"/>
      <c r="E15" s="10"/>
    </row>
    <row r="16" spans="1:8" s="20" customFormat="1" x14ac:dyDescent="0.25">
      <c r="C16" s="27"/>
      <c r="D16" s="27"/>
      <c r="E16" s="27"/>
    </row>
    <row r="17" spans="1:8" s="20" customFormat="1" x14ac:dyDescent="0.25">
      <c r="A17" s="313" t="s">
        <v>524</v>
      </c>
      <c r="B17" s="28"/>
      <c r="C17" s="314"/>
      <c r="D17" s="314"/>
      <c r="E17" s="314"/>
    </row>
    <row r="18" spans="1:8" s="20" customFormat="1" x14ac:dyDescent="0.25">
      <c r="A18" s="93" t="s">
        <v>18</v>
      </c>
      <c r="B18" s="419" t="str">
        <f>IF('A - Identificação da empresa'!B20="","",'A - Identificação da empresa'!B20)</f>
        <v/>
      </c>
      <c r="C18" s="420"/>
      <c r="D18" s="420"/>
      <c r="E18" s="420"/>
    </row>
    <row r="19" spans="1:8" s="20" customFormat="1" ht="12.75" x14ac:dyDescent="0.2">
      <c r="A19" s="93" t="s">
        <v>19</v>
      </c>
      <c r="B19" s="9" t="str">
        <f>IF('A - Identificação da empresa'!B21="","",'A - Identificação da empresa'!B21)</f>
        <v/>
      </c>
      <c r="C19" s="312" t="s">
        <v>20</v>
      </c>
      <c r="D19" s="421" t="str">
        <f>IF('A - Identificação da empresa'!B22="","",'A - Identificação da empresa'!B22)</f>
        <v/>
      </c>
      <c r="E19" s="421"/>
    </row>
    <row r="20" spans="1:8" s="20" customFormat="1" ht="12.75" x14ac:dyDescent="0.2">
      <c r="A20" s="93" t="s">
        <v>21</v>
      </c>
      <c r="B20" s="9" t="str">
        <f>IF('A - Identificação da empresa'!B23="","",'A - Identificação da empresa'!B23)</f>
        <v/>
      </c>
      <c r="C20" s="312" t="s">
        <v>22</v>
      </c>
      <c r="D20" s="421" t="str">
        <f>IF('A - Identificação da empresa'!B24="","",'A - Identificação da empresa'!B24)</f>
        <v/>
      </c>
      <c r="E20" s="421"/>
    </row>
    <row r="21" spans="1:8" s="20" customFormat="1" ht="12.75" x14ac:dyDescent="0.2">
      <c r="A21" s="93" t="s">
        <v>23</v>
      </c>
      <c r="B21" s="9" t="str">
        <f>IF('A - Identificação da empresa'!B25="","",'A - Identificação da empresa'!B25)</f>
        <v/>
      </c>
      <c r="C21" s="312" t="s">
        <v>24</v>
      </c>
      <c r="D21" s="421" t="str">
        <f>IF('A - Identificação da empresa'!B26="","",'A - Identificação da empresa'!B26)</f>
        <v/>
      </c>
      <c r="E21" s="421"/>
    </row>
    <row r="22" spans="1:8" s="20" customFormat="1" x14ac:dyDescent="0.25">
      <c r="A22" s="93" t="s">
        <v>25</v>
      </c>
      <c r="B22" s="9" t="str">
        <f>IF('A - Identificação da empresa'!B27="","",'A - Identificação da empresa'!B27)</f>
        <v/>
      </c>
      <c r="C22" s="10"/>
      <c r="D22" s="10"/>
      <c r="E22" s="10"/>
    </row>
    <row r="23" spans="1:8" s="20" customFormat="1" x14ac:dyDescent="0.25">
      <c r="A23" s="93" t="s">
        <v>26</v>
      </c>
      <c r="B23" s="419" t="str">
        <f>IF('A - Identificação da empresa'!B28="","",'A - Identificação da empresa'!B28)</f>
        <v/>
      </c>
      <c r="C23" s="420"/>
      <c r="D23" s="420"/>
      <c r="E23" s="420"/>
    </row>
    <row r="24" spans="1:8" s="20" customFormat="1" ht="12.75" x14ac:dyDescent="0.2">
      <c r="A24" s="93" t="s">
        <v>6</v>
      </c>
      <c r="B24" s="9" t="str">
        <f>IF('A - Identificação da empresa'!B29="","",'A - Identificação da empresa'!B29)</f>
        <v/>
      </c>
      <c r="C24" s="312" t="s">
        <v>523</v>
      </c>
      <c r="D24" s="421" t="str">
        <f>IF('A - Identificação da empresa'!D29="","",'A - Identificação da empresa'!D29)</f>
        <v/>
      </c>
      <c r="E24" s="421"/>
    </row>
    <row r="25" spans="1:8" s="20" customFormat="1" ht="12.75" x14ac:dyDescent="0.2">
      <c r="A25" s="93" t="s">
        <v>8</v>
      </c>
      <c r="B25" s="9" t="str">
        <f>IF('A - Identificação da empresa'!B30="","",'A - Identificação da empresa'!B30)</f>
        <v/>
      </c>
      <c r="C25" s="312" t="s">
        <v>9</v>
      </c>
      <c r="D25" s="421" t="str">
        <f>IF('A - Identificação da empresa'!B31="","",'A - Identificação da empresa'!B31)</f>
        <v/>
      </c>
      <c r="E25" s="421"/>
    </row>
    <row r="26" spans="1:8" s="20" customFormat="1" x14ac:dyDescent="0.25">
      <c r="A26" s="93" t="s">
        <v>10</v>
      </c>
      <c r="B26" s="9" t="str">
        <f>IF('A - Identificação da empresa'!B32="","",'A - Identificação da empresa'!B32)</f>
        <v/>
      </c>
      <c r="C26" s="9"/>
      <c r="D26" s="10"/>
      <c r="E26" s="10"/>
    </row>
    <row r="28" spans="1:8" x14ac:dyDescent="0.25">
      <c r="A28" s="308" t="s">
        <v>525</v>
      </c>
      <c r="B28" s="309"/>
      <c r="C28" s="309"/>
      <c r="D28" s="309"/>
      <c r="E28" s="309"/>
      <c r="F28" s="309"/>
      <c r="G28" s="309"/>
      <c r="H28" s="309"/>
    </row>
    <row r="29" spans="1:8" s="20" customFormat="1" ht="7.5" customHeight="1" thickBot="1" x14ac:dyDescent="0.25"/>
    <row r="30" spans="1:8" s="20" customFormat="1" ht="30" customHeight="1" x14ac:dyDescent="0.2">
      <c r="A30" s="315" t="s">
        <v>526</v>
      </c>
      <c r="B30" s="316" t="s">
        <v>527</v>
      </c>
      <c r="C30" s="317" t="s">
        <v>528</v>
      </c>
      <c r="D30" s="317" t="s">
        <v>529</v>
      </c>
      <c r="E30" s="317" t="s">
        <v>530</v>
      </c>
      <c r="F30" s="317" t="s">
        <v>531</v>
      </c>
      <c r="G30" s="317" t="s">
        <v>532</v>
      </c>
      <c r="H30" s="318" t="s">
        <v>533</v>
      </c>
    </row>
    <row r="31" spans="1:8" s="20" customFormat="1" ht="13.5" thickBot="1" x14ac:dyDescent="0.25">
      <c r="A31" s="319"/>
      <c r="B31" s="320"/>
      <c r="C31" s="320"/>
      <c r="D31" s="320" t="s">
        <v>534</v>
      </c>
      <c r="E31" s="320" t="s">
        <v>535</v>
      </c>
      <c r="F31" s="320" t="s">
        <v>536</v>
      </c>
      <c r="G31" s="320" t="s">
        <v>537</v>
      </c>
      <c r="H31" s="321" t="s">
        <v>538</v>
      </c>
    </row>
    <row r="32" spans="1:8" s="20" customFormat="1" ht="15" customHeight="1" x14ac:dyDescent="0.2">
      <c r="A32" s="322" t="s">
        <v>558</v>
      </c>
      <c r="B32" s="323" t="str">
        <f>'B -Identificação da contratação'!$B$7:$E$7</f>
        <v>Auxiliar de apoio às Eleições 2022</v>
      </c>
      <c r="C32" s="426" t="str">
        <f>'B -Identificação da contratação'!$B$10</f>
        <v>Unidades da Justiça Eleitoral de Mato Grosso do Sul</v>
      </c>
      <c r="D32" s="324"/>
      <c r="E32" s="324"/>
      <c r="F32" s="324"/>
      <c r="G32" s="324"/>
      <c r="H32" s="325"/>
    </row>
    <row r="33" spans="1:8" s="20" customFormat="1" ht="23.25" customHeight="1" x14ac:dyDescent="0.2">
      <c r="A33" s="326"/>
      <c r="B33" s="327" t="str">
        <f>'B -Identificação da contratação'!$B$8:$E$8</f>
        <v>Técnico de Informática</v>
      </c>
      <c r="C33" s="427"/>
      <c r="D33" s="328">
        <f>'Valor dos Auxiliares'!E205</f>
        <v>210</v>
      </c>
      <c r="E33" s="329">
        <f>'Valor dos Auxiliares'!E204</f>
        <v>4001.24</v>
      </c>
      <c r="F33" s="329">
        <f>'Proposta FINAL'!D33*'Proposta FINAL'!E33</f>
        <v>840260.4</v>
      </c>
      <c r="G33" s="328">
        <f>'Valor dos Auxiliares'!E207</f>
        <v>2.5</v>
      </c>
      <c r="H33" s="330">
        <f>F33*G33</f>
        <v>2100651</v>
      </c>
    </row>
    <row r="34" spans="1:8" s="20" customFormat="1" ht="15" customHeight="1" x14ac:dyDescent="0.2">
      <c r="A34" s="322" t="s">
        <v>559</v>
      </c>
      <c r="B34" s="323" t="str">
        <f>'Superv Id Contratação'!$B$7:$E$7</f>
        <v>Supervisores de Auxiliar de apoio às Eleições</v>
      </c>
      <c r="C34" s="428" t="str">
        <f>'Superv Id Contratação'!$B$10</f>
        <v>Unidades da Justiça Eleitoral de Mato Grosso do Sul</v>
      </c>
      <c r="D34" s="324"/>
      <c r="E34" s="324"/>
      <c r="F34" s="324"/>
      <c r="G34" s="324"/>
      <c r="H34" s="325"/>
    </row>
    <row r="35" spans="1:8" s="20" customFormat="1" ht="23.25" customHeight="1" x14ac:dyDescent="0.2">
      <c r="A35" s="326"/>
      <c r="B35" s="327" t="str">
        <f>'Superv Id Contratação'!$B$8:$E$8</f>
        <v>Técnico em Informatica</v>
      </c>
      <c r="C35" s="427"/>
      <c r="D35" s="328">
        <f>'Superv - Valor dos Supervisores'!E199</f>
        <v>2</v>
      </c>
      <c r="E35" s="329">
        <f>'Superv - Valor dos Supervisores'!E198</f>
        <v>6123.89</v>
      </c>
      <c r="F35" s="329">
        <f>'Proposta FINAL'!D35*'Proposta FINAL'!E35</f>
        <v>12247.78</v>
      </c>
      <c r="G35" s="331">
        <f>'Superv - Valor dos Supervisores'!E200</f>
        <v>3.63</v>
      </c>
      <c r="H35" s="330">
        <f>F35*G35</f>
        <v>44459.44</v>
      </c>
    </row>
    <row r="36" spans="1:8" s="20" customFormat="1" ht="7.5" customHeight="1" thickBot="1" x14ac:dyDescent="0.25">
      <c r="A36" s="332"/>
      <c r="B36" s="333"/>
      <c r="C36" s="66"/>
      <c r="D36" s="66"/>
      <c r="E36" s="66"/>
      <c r="F36" s="66"/>
      <c r="G36" s="66"/>
      <c r="H36" s="334"/>
    </row>
    <row r="37" spans="1:8" s="20" customFormat="1" ht="16.5" thickBot="1" x14ac:dyDescent="0.3">
      <c r="A37" s="335"/>
      <c r="B37" s="336" t="s">
        <v>539</v>
      </c>
      <c r="C37" s="337"/>
      <c r="D37" s="337"/>
      <c r="E37" s="337"/>
      <c r="F37" s="337"/>
      <c r="G37" s="338"/>
      <c r="H37" s="339">
        <f>H33+H35</f>
        <v>2145110.44</v>
      </c>
    </row>
    <row r="38" spans="1:8" s="20" customFormat="1" ht="15" customHeight="1" thickBot="1" x14ac:dyDescent="0.25">
      <c r="A38" s="340"/>
      <c r="B38" s="171"/>
      <c r="C38" s="341"/>
      <c r="D38" s="341"/>
      <c r="E38" s="171"/>
      <c r="F38" s="341"/>
      <c r="G38" s="341"/>
      <c r="H38" s="342"/>
    </row>
    <row r="39" spans="1:8" s="20" customFormat="1" ht="30" customHeight="1" x14ac:dyDescent="0.2">
      <c r="A39" s="343" t="s">
        <v>526</v>
      </c>
      <c r="B39" s="344" t="s">
        <v>296</v>
      </c>
      <c r="C39" s="345"/>
      <c r="D39" s="345"/>
      <c r="E39" s="345"/>
      <c r="F39" s="345"/>
      <c r="G39" s="345"/>
      <c r="H39" s="346" t="s">
        <v>540</v>
      </c>
    </row>
    <row r="40" spans="1:8" s="20" customFormat="1" ht="28.5" customHeight="1" x14ac:dyDescent="0.2">
      <c r="A40" s="347" t="s">
        <v>560</v>
      </c>
      <c r="B40" s="348" t="s">
        <v>518</v>
      </c>
      <c r="C40" s="349"/>
      <c r="D40" s="350"/>
      <c r="E40" s="350"/>
      <c r="F40" s="350"/>
      <c r="G40" s="350"/>
      <c r="H40" s="107">
        <f>'Valor dos Auxiliares'!E209</f>
        <v>122439.67999999999</v>
      </c>
    </row>
    <row r="41" spans="1:8" s="20" customFormat="1" ht="30" customHeight="1" x14ac:dyDescent="0.2">
      <c r="A41" s="347" t="s">
        <v>541</v>
      </c>
      <c r="B41" s="348" t="s">
        <v>543</v>
      </c>
      <c r="C41" s="349"/>
      <c r="D41" s="350"/>
      <c r="E41" s="350"/>
      <c r="F41" s="350"/>
      <c r="G41" s="350"/>
      <c r="H41" s="107">
        <f>'Valor dos Auxiliares'!E210</f>
        <v>497095.2</v>
      </c>
    </row>
    <row r="42" spans="1:8" s="20" customFormat="1" ht="30" customHeight="1" x14ac:dyDescent="0.2">
      <c r="A42" s="347" t="s">
        <v>542</v>
      </c>
      <c r="B42" s="348" t="s">
        <v>545</v>
      </c>
      <c r="C42" s="349"/>
      <c r="D42" s="350"/>
      <c r="E42" s="350"/>
      <c r="F42" s="350"/>
      <c r="G42" s="350"/>
      <c r="H42" s="107">
        <f>'Superv - Valor dos Supervisores'!E202</f>
        <v>8346.9599999999991</v>
      </c>
    </row>
    <row r="43" spans="1:8" s="20" customFormat="1" ht="30" customHeight="1" x14ac:dyDescent="0.2">
      <c r="A43" s="347" t="s">
        <v>544</v>
      </c>
      <c r="B43" s="348" t="s">
        <v>547</v>
      </c>
      <c r="C43" s="349"/>
      <c r="D43" s="350"/>
      <c r="E43" s="350"/>
      <c r="F43" s="350"/>
      <c r="G43" s="350"/>
      <c r="H43" s="107">
        <f>'8 - Deslocamentos'!G19</f>
        <v>2561.85</v>
      </c>
    </row>
    <row r="44" spans="1:8" s="20" customFormat="1" ht="30" customHeight="1" x14ac:dyDescent="0.2">
      <c r="A44" s="347" t="s">
        <v>546</v>
      </c>
      <c r="B44" s="348" t="s">
        <v>548</v>
      </c>
      <c r="C44" s="349"/>
      <c r="D44" s="350"/>
      <c r="E44" s="350"/>
      <c r="F44" s="350"/>
      <c r="G44" s="350"/>
      <c r="H44" s="107">
        <f>'9 - Lanches'!G17</f>
        <v>16946.63</v>
      </c>
    </row>
    <row r="45" spans="1:8" s="20" customFormat="1" ht="30" customHeight="1" x14ac:dyDescent="0.2">
      <c r="A45" s="347" t="s">
        <v>576</v>
      </c>
      <c r="B45" s="375" t="s">
        <v>577</v>
      </c>
      <c r="C45" s="349"/>
      <c r="D45" s="350"/>
      <c r="E45" s="350"/>
      <c r="F45" s="350"/>
      <c r="G45" s="350"/>
      <c r="H45" s="107">
        <v>5000</v>
      </c>
    </row>
    <row r="46" spans="1:8" ht="15.75" thickBot="1" x14ac:dyDescent="0.3"/>
    <row r="47" spans="1:8" s="20" customFormat="1" ht="16.5" thickBot="1" x14ac:dyDescent="0.3">
      <c r="A47" s="335"/>
      <c r="B47" s="351" t="s">
        <v>549</v>
      </c>
      <c r="C47" s="337"/>
      <c r="D47" s="337"/>
      <c r="E47" s="337"/>
      <c r="F47" s="337"/>
      <c r="G47" s="338"/>
      <c r="H47" s="352">
        <f>SUM(H37,H40:H45)</f>
        <v>2797500.76</v>
      </c>
    </row>
    <row r="48" spans="1:8" s="20" customFormat="1" ht="13.5" thickBot="1" x14ac:dyDescent="0.25"/>
    <row r="49" spans="1:8" s="20" customFormat="1" ht="15" customHeight="1" x14ac:dyDescent="0.2">
      <c r="A49" s="429" t="s">
        <v>550</v>
      </c>
      <c r="B49" s="430"/>
      <c r="C49" s="431"/>
      <c r="D49" s="435" t="str">
        <f>IF('B -Identificação da contratação'!B11="","",'B -Identificação da contratação'!B11)</f>
        <v>MR029689/2021</v>
      </c>
      <c r="E49" s="436"/>
      <c r="F49" s="436"/>
      <c r="G49" s="437"/>
    </row>
    <row r="50" spans="1:8" s="20" customFormat="1" ht="15" customHeight="1" thickBot="1" x14ac:dyDescent="0.25">
      <c r="A50" s="432"/>
      <c r="B50" s="433"/>
      <c r="C50" s="434"/>
      <c r="D50" s="438"/>
      <c r="E50" s="439"/>
      <c r="F50" s="439"/>
      <c r="G50" s="440"/>
    </row>
    <row r="51" spans="1:8" s="20" customFormat="1" ht="13.5" thickBot="1" x14ac:dyDescent="0.25">
      <c r="D51" s="353">
        <f>IF('B -Identificação da contratação'!B12="","",'B -Identificação da contratação'!B12)</f>
        <v>44348</v>
      </c>
      <c r="E51" s="354"/>
      <c r="F51" s="354"/>
      <c r="G51" s="355"/>
    </row>
    <row r="52" spans="1:8" s="20" customFormat="1" ht="15" customHeight="1" x14ac:dyDescent="0.2">
      <c r="A52" s="423" t="s">
        <v>424</v>
      </c>
      <c r="B52" s="424"/>
      <c r="D52" s="171"/>
      <c r="E52" s="171"/>
      <c r="F52" s="171"/>
      <c r="G52" s="171"/>
    </row>
    <row r="53" spans="1:8" s="20" customFormat="1" ht="12.75" x14ac:dyDescent="0.2">
      <c r="A53" s="340"/>
      <c r="B53" s="325"/>
      <c r="D53" s="171"/>
      <c r="E53" s="171"/>
      <c r="F53" s="171"/>
      <c r="G53" s="171"/>
    </row>
    <row r="54" spans="1:8" s="20" customFormat="1" ht="12.75" x14ac:dyDescent="0.2">
      <c r="A54" s="340"/>
      <c r="B54" s="325"/>
      <c r="D54" s="171"/>
      <c r="E54" s="171"/>
      <c r="F54" s="171"/>
      <c r="G54" s="171"/>
    </row>
    <row r="55" spans="1:8" s="20" customFormat="1" ht="12.75" x14ac:dyDescent="0.2">
      <c r="A55" s="340"/>
      <c r="B55" s="325"/>
    </row>
    <row r="56" spans="1:8" s="20" customFormat="1" ht="12.75" x14ac:dyDescent="0.2">
      <c r="A56" s="340"/>
      <c r="B56" s="325"/>
    </row>
    <row r="57" spans="1:8" s="20" customFormat="1" ht="12.75" x14ac:dyDescent="0.2">
      <c r="A57" s="340"/>
      <c r="B57" s="325"/>
    </row>
    <row r="58" spans="1:8" s="20" customFormat="1" ht="12.75" x14ac:dyDescent="0.2">
      <c r="A58" s="340"/>
      <c r="B58" s="325"/>
    </row>
    <row r="59" spans="1:8" s="20" customFormat="1" ht="12.75" x14ac:dyDescent="0.2">
      <c r="A59" s="340"/>
      <c r="B59" s="325"/>
      <c r="E59" s="20" t="s">
        <v>561</v>
      </c>
    </row>
    <row r="60" spans="1:8" s="20" customFormat="1" ht="12.75" x14ac:dyDescent="0.2">
      <c r="A60" s="340"/>
      <c r="B60" s="325"/>
    </row>
    <row r="61" spans="1:8" s="20" customFormat="1" ht="12.75" x14ac:dyDescent="0.2">
      <c r="A61" s="340"/>
      <c r="B61" s="325"/>
    </row>
    <row r="62" spans="1:8" s="20" customFormat="1" ht="12.75" x14ac:dyDescent="0.2">
      <c r="A62" s="340"/>
      <c r="B62" s="325"/>
    </row>
    <row r="63" spans="1:8" s="20" customFormat="1" ht="12.75" x14ac:dyDescent="0.2">
      <c r="A63" s="340"/>
      <c r="B63" s="325"/>
      <c r="E63" s="226"/>
      <c r="F63" s="226"/>
      <c r="G63" s="226"/>
      <c r="H63" s="226"/>
    </row>
    <row r="64" spans="1:8" s="20" customFormat="1" ht="12.75" x14ac:dyDescent="0.2">
      <c r="A64" s="340"/>
      <c r="B64" s="325"/>
      <c r="E64" s="425" t="s">
        <v>425</v>
      </c>
      <c r="F64" s="425"/>
      <c r="G64" s="425"/>
      <c r="H64" s="425"/>
    </row>
    <row r="65" spans="1:2" s="20" customFormat="1" ht="13.5" thickBot="1" x14ac:dyDescent="0.25">
      <c r="A65" s="356"/>
      <c r="B65" s="355"/>
    </row>
    <row r="66" spans="1:2" s="20" customFormat="1" ht="12.75" x14ac:dyDescent="0.2"/>
    <row r="67" spans="1:2" s="20" customFormat="1" ht="12.75" x14ac:dyDescent="0.2"/>
    <row r="68" spans="1:2" s="20" customFormat="1" ht="12.75" x14ac:dyDescent="0.2"/>
  </sheetData>
  <sheetProtection password="876C" sheet="1" objects="1" scenarios="1"/>
  <mergeCells count="21">
    <mergeCell ref="A52:B52"/>
    <mergeCell ref="E64:H64"/>
    <mergeCell ref="D24:E24"/>
    <mergeCell ref="D25:E25"/>
    <mergeCell ref="C32:C33"/>
    <mergeCell ref="C34:C35"/>
    <mergeCell ref="A49:C50"/>
    <mergeCell ref="D49:G49"/>
    <mergeCell ref="D50:G50"/>
    <mergeCell ref="B23:E23"/>
    <mergeCell ref="B4:E4"/>
    <mergeCell ref="B5:E5"/>
    <mergeCell ref="B7:E7"/>
    <mergeCell ref="D8:E8"/>
    <mergeCell ref="D9:E9"/>
    <mergeCell ref="D10:E10"/>
    <mergeCell ref="B13:E13"/>
    <mergeCell ref="B18:E18"/>
    <mergeCell ref="D19:E19"/>
    <mergeCell ref="D20:E20"/>
    <mergeCell ref="D21:E21"/>
  </mergeCells>
  <pageMargins left="0.78740157480314965" right="0.39370078740157483" top="0.78740157480314965" bottom="0.39370078740157483" header="0.51181102362204722" footer="0.51181102362204722"/>
  <pageSetup paperSize="9" scale="52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opLeftCell="A19" workbookViewId="0">
      <selection activeCell="E37" sqref="E37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47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5" customHeight="1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5" customHeight="1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10" s="20" customFormat="1" ht="12.75" x14ac:dyDescent="0.2">
      <c r="C17" s="31"/>
      <c r="D17" s="31"/>
      <c r="E17" s="31"/>
    </row>
    <row r="18" spans="1:10" s="20" customFormat="1" ht="12.75" x14ac:dyDescent="0.2">
      <c r="A18" s="32" t="s">
        <v>51</v>
      </c>
      <c r="B18" s="32"/>
      <c r="C18" s="32"/>
      <c r="D18" s="32"/>
      <c r="E18" s="32"/>
    </row>
    <row r="19" spans="1:10" s="20" customFormat="1" ht="12.75" x14ac:dyDescent="0.2">
      <c r="C19" s="33" t="s">
        <v>52</v>
      </c>
      <c r="D19" s="34"/>
      <c r="E19" s="35" t="s">
        <v>53</v>
      </c>
    </row>
    <row r="20" spans="1:10" s="20" customFormat="1" ht="76.5" x14ac:dyDescent="0.2">
      <c r="A20" s="33" t="s">
        <v>54</v>
      </c>
      <c r="B20" s="33" t="s">
        <v>55</v>
      </c>
      <c r="C20" s="36" t="s">
        <v>568</v>
      </c>
      <c r="D20" s="37"/>
      <c r="E20" s="38">
        <v>1476.95</v>
      </c>
    </row>
    <row r="21" spans="1:10" s="20" customFormat="1" ht="12.75" x14ac:dyDescent="0.2">
      <c r="A21" s="33" t="s">
        <v>56</v>
      </c>
      <c r="B21" s="39" t="s">
        <v>57</v>
      </c>
      <c r="C21" s="40" t="s">
        <v>58</v>
      </c>
      <c r="D21" s="37"/>
      <c r="E21" s="41">
        <f>E20*0.65</f>
        <v>960.02</v>
      </c>
    </row>
    <row r="22" spans="1:10" s="20" customFormat="1" ht="12.75" x14ac:dyDescent="0.2">
      <c r="A22" s="33" t="s">
        <v>59</v>
      </c>
      <c r="B22" s="33" t="s">
        <v>60</v>
      </c>
      <c r="C22" s="36"/>
      <c r="D22" s="37"/>
      <c r="E22" s="38"/>
    </row>
    <row r="23" spans="1:10" s="20" customFormat="1" ht="12.75" x14ac:dyDescent="0.2">
      <c r="A23" s="33" t="s">
        <v>61</v>
      </c>
      <c r="B23" s="33" t="s">
        <v>62</v>
      </c>
      <c r="C23" s="36"/>
      <c r="D23" s="37"/>
      <c r="E23" s="38"/>
    </row>
    <row r="24" spans="1:10" s="20" customFormat="1" ht="12.75" x14ac:dyDescent="0.2">
      <c r="A24" s="33" t="s">
        <v>63</v>
      </c>
      <c r="B24" s="33" t="s">
        <v>64</v>
      </c>
      <c r="C24" s="36"/>
      <c r="D24" s="37"/>
      <c r="E24" s="38"/>
    </row>
    <row r="25" spans="1:10" s="20" customFormat="1" ht="12.75" x14ac:dyDescent="0.2">
      <c r="A25" s="33" t="s">
        <v>65</v>
      </c>
      <c r="B25" s="33" t="s">
        <v>66</v>
      </c>
      <c r="C25" s="36"/>
      <c r="D25" s="37"/>
      <c r="E25" s="38"/>
    </row>
    <row r="26" spans="1:10" s="20" customFormat="1" ht="12.75" x14ac:dyDescent="0.2">
      <c r="A26" s="33" t="s">
        <v>67</v>
      </c>
      <c r="B26" s="33" t="s">
        <v>68</v>
      </c>
      <c r="C26" s="36"/>
      <c r="D26" s="37"/>
      <c r="E26" s="38"/>
      <c r="J26" s="162"/>
    </row>
    <row r="27" spans="1:10" s="20" customFormat="1" ht="12.75" x14ac:dyDescent="0.2">
      <c r="A27" s="33" t="s">
        <v>69</v>
      </c>
      <c r="B27" s="33" t="s">
        <v>70</v>
      </c>
      <c r="C27" s="36"/>
      <c r="D27" s="37"/>
      <c r="E27" s="38"/>
    </row>
    <row r="28" spans="1:10" s="20" customFormat="1" ht="12.75" x14ac:dyDescent="0.2">
      <c r="A28" s="33" t="s">
        <v>71</v>
      </c>
      <c r="B28" s="33" t="s">
        <v>72</v>
      </c>
      <c r="C28" s="42" t="s">
        <v>73</v>
      </c>
      <c r="D28" s="37"/>
      <c r="E28" s="43">
        <f>SUM(E29:E36)</f>
        <v>0</v>
      </c>
    </row>
    <row r="29" spans="1:10" s="20" customFormat="1" ht="12.75" x14ac:dyDescent="0.2">
      <c r="A29" s="44" t="s">
        <v>74</v>
      </c>
      <c r="B29" s="45"/>
      <c r="C29" s="36"/>
      <c r="D29" s="37"/>
      <c r="E29" s="38"/>
    </row>
    <row r="30" spans="1:10" s="20" customFormat="1" ht="12.75" x14ac:dyDescent="0.2">
      <c r="A30" s="44" t="s">
        <v>75</v>
      </c>
      <c r="B30" s="45"/>
      <c r="C30" s="36"/>
      <c r="D30" s="37"/>
      <c r="E30" s="38"/>
    </row>
    <row r="31" spans="1:10" s="20" customFormat="1" ht="12.75" x14ac:dyDescent="0.2">
      <c r="A31" s="44" t="s">
        <v>76</v>
      </c>
      <c r="B31" s="45"/>
      <c r="C31" s="36"/>
      <c r="D31" s="37"/>
      <c r="E31" s="38"/>
    </row>
    <row r="32" spans="1:10" s="20" customFormat="1" ht="12.75" x14ac:dyDescent="0.2">
      <c r="A32" s="44" t="s">
        <v>77</v>
      </c>
      <c r="B32" s="45"/>
      <c r="C32" s="36"/>
      <c r="D32" s="37"/>
      <c r="E32" s="38"/>
    </row>
    <row r="33" spans="1:5" s="20" customFormat="1" ht="12.75" x14ac:dyDescent="0.2">
      <c r="A33" s="44" t="s">
        <v>78</v>
      </c>
      <c r="B33" s="45"/>
      <c r="C33" s="36"/>
      <c r="D33" s="37"/>
      <c r="E33" s="38"/>
    </row>
    <row r="34" spans="1:5" s="20" customFormat="1" ht="12.75" x14ac:dyDescent="0.2">
      <c r="A34" s="44" t="s">
        <v>79</v>
      </c>
      <c r="B34" s="45"/>
      <c r="C34" s="36"/>
      <c r="D34" s="37"/>
      <c r="E34" s="38"/>
    </row>
    <row r="35" spans="1:5" s="20" customFormat="1" ht="12.75" x14ac:dyDescent="0.2">
      <c r="A35" s="44" t="s">
        <v>80</v>
      </c>
      <c r="B35" s="45"/>
      <c r="C35" s="36"/>
      <c r="D35" s="37"/>
      <c r="E35" s="38"/>
    </row>
    <row r="36" spans="1:5" s="20" customFormat="1" ht="12.75" x14ac:dyDescent="0.2">
      <c r="A36" s="44" t="s">
        <v>81</v>
      </c>
      <c r="B36" s="45"/>
      <c r="C36" s="36"/>
      <c r="D36" s="37"/>
      <c r="E36" s="38"/>
    </row>
    <row r="37" spans="1:5" s="20" customFormat="1" ht="12.75" x14ac:dyDescent="0.2">
      <c r="A37" s="46"/>
      <c r="B37" s="47" t="s">
        <v>82</v>
      </c>
      <c r="C37" s="34"/>
      <c r="D37" s="37"/>
      <c r="E37" s="48">
        <f>SUM(E20:E28)</f>
        <v>2436.9699999999998</v>
      </c>
    </row>
    <row r="38" spans="1:5" s="20" customFormat="1" ht="12.75" x14ac:dyDescent="0.2">
      <c r="C38" s="31"/>
      <c r="D38" s="31"/>
      <c r="E38" s="31"/>
    </row>
    <row r="39" spans="1:5" s="20" customFormat="1" ht="12.75" x14ac:dyDescent="0.2">
      <c r="A39" s="20" t="s">
        <v>83</v>
      </c>
    </row>
    <row r="40" spans="1:5" s="20" customFormat="1" ht="42" customHeight="1" x14ac:dyDescent="0.2">
      <c r="A40" s="390" t="s">
        <v>84</v>
      </c>
      <c r="B40" s="390"/>
      <c r="C40" s="390"/>
      <c r="D40" s="390"/>
      <c r="E40" s="390"/>
    </row>
    <row r="41" spans="1:5" s="20" customFormat="1" ht="12.75" x14ac:dyDescent="0.2"/>
    <row r="42" spans="1:5" s="20" customFormat="1" ht="12.75" x14ac:dyDescent="0.2"/>
    <row r="43" spans="1:5" s="20" customFormat="1" ht="12.75" x14ac:dyDescent="0.2"/>
    <row r="44" spans="1:5" s="20" customFormat="1" ht="12.75" x14ac:dyDescent="0.2"/>
    <row r="45" spans="1:5" s="20" customFormat="1" ht="12.75" x14ac:dyDescent="0.2"/>
    <row r="46" spans="1:5" s="20" customFormat="1" ht="12.75" x14ac:dyDescent="0.2"/>
    <row r="47" spans="1:5" s="20" customFormat="1" ht="12.75" x14ac:dyDescent="0.2"/>
    <row r="48" spans="1:5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  <row r="66" s="20" customFormat="1" ht="12.75" x14ac:dyDescent="0.2"/>
    <row r="67" s="20" customFormat="1" ht="12.75" x14ac:dyDescent="0.2"/>
    <row r="68" s="20" customFormat="1" ht="12.75" x14ac:dyDescent="0.2"/>
    <row r="69" s="20" customFormat="1" ht="12.75" x14ac:dyDescent="0.2"/>
    <row r="70" s="20" customFormat="1" ht="12.75" x14ac:dyDescent="0.2"/>
    <row r="71" s="20" customFormat="1" ht="12.75" x14ac:dyDescent="0.2"/>
    <row r="72" s="20" customFormat="1" ht="12.75" x14ac:dyDescent="0.2"/>
    <row r="73" s="20" customFormat="1" ht="12.75" x14ac:dyDescent="0.2"/>
    <row r="74" s="20" customFormat="1" ht="12.75" x14ac:dyDescent="0.2"/>
    <row r="75" s="20" customFormat="1" ht="12.75" x14ac:dyDescent="0.2"/>
    <row r="76" s="20" customFormat="1" ht="12.75" x14ac:dyDescent="0.2"/>
    <row r="77" s="20" customFormat="1" ht="12.75" x14ac:dyDescent="0.2"/>
    <row r="78" s="20" customFormat="1" ht="12.75" x14ac:dyDescent="0.2"/>
    <row r="79" s="20" customFormat="1" ht="12.75" x14ac:dyDescent="0.2"/>
    <row r="80" s="20" customFormat="1" ht="12.75" x14ac:dyDescent="0.2"/>
    <row r="81" s="20" customFormat="1" ht="12.75" x14ac:dyDescent="0.2"/>
    <row r="82" s="20" customFormat="1" ht="12.75" x14ac:dyDescent="0.2"/>
    <row r="83" s="20" customFormat="1" ht="12.75" x14ac:dyDescent="0.2"/>
    <row r="84" s="20" customFormat="1" ht="12.75" x14ac:dyDescent="0.2"/>
    <row r="85" s="20" customFormat="1" ht="12.75" x14ac:dyDescent="0.2"/>
    <row r="86" s="20" customFormat="1" ht="12.75" x14ac:dyDescent="0.2"/>
    <row r="87" s="20" customFormat="1" ht="12.75" x14ac:dyDescent="0.2"/>
    <row r="88" s="20" customFormat="1" ht="12.75" x14ac:dyDescent="0.2"/>
    <row r="89" s="20" customFormat="1" ht="12.75" x14ac:dyDescent="0.2"/>
    <row r="90" s="20" customFormat="1" ht="12.75" x14ac:dyDescent="0.2"/>
    <row r="91" s="20" customFormat="1" ht="12.75" x14ac:dyDescent="0.2"/>
    <row r="92" s="20" customFormat="1" ht="12.75" x14ac:dyDescent="0.2"/>
    <row r="93" s="20" customFormat="1" ht="12.75" x14ac:dyDescent="0.2"/>
    <row r="94" s="20" customFormat="1" ht="12.75" x14ac:dyDescent="0.2"/>
    <row r="95" s="20" customFormat="1" ht="12.75" x14ac:dyDescent="0.2"/>
    <row r="96" s="20" customFormat="1" ht="12.75" x14ac:dyDescent="0.2"/>
    <row r="97" s="20" customFormat="1" ht="12.75" x14ac:dyDescent="0.2"/>
    <row r="98" s="20" customFormat="1" ht="12.75" x14ac:dyDescent="0.2"/>
    <row r="99" s="20" customFormat="1" ht="12.75" x14ac:dyDescent="0.2"/>
    <row r="100" s="20" customFormat="1" ht="12.75" x14ac:dyDescent="0.2"/>
    <row r="101" s="20" customFormat="1" ht="12.75" x14ac:dyDescent="0.2"/>
    <row r="102" s="20" customFormat="1" ht="12.75" x14ac:dyDescent="0.2"/>
    <row r="103" s="20" customFormat="1" ht="12.75" x14ac:dyDescent="0.2"/>
    <row r="104" s="20" customFormat="1" ht="12.75" x14ac:dyDescent="0.2"/>
    <row r="105" s="20" customFormat="1" ht="12.75" x14ac:dyDescent="0.2"/>
    <row r="106" s="20" customFormat="1" ht="12.75" x14ac:dyDescent="0.2"/>
    <row r="107" s="20" customFormat="1" ht="12.75" x14ac:dyDescent="0.2"/>
    <row r="108" s="20" customFormat="1" ht="12.75" x14ac:dyDescent="0.2"/>
    <row r="109" s="20" customFormat="1" ht="12.75" x14ac:dyDescent="0.2"/>
    <row r="110" s="20" customFormat="1" ht="12.75" x14ac:dyDescent="0.2"/>
    <row r="111" s="20" customFormat="1" ht="12.75" x14ac:dyDescent="0.2"/>
    <row r="112" s="20" customFormat="1" ht="12.75" x14ac:dyDescent="0.2"/>
    <row r="113" s="20" customFormat="1" ht="12.75" x14ac:dyDescent="0.2"/>
    <row r="114" s="20" customFormat="1" ht="12.75" x14ac:dyDescent="0.2"/>
    <row r="115" s="20" customFormat="1" ht="12.75" x14ac:dyDescent="0.2"/>
  </sheetData>
  <sheetProtection password="876C" sheet="1" objects="1" scenarios="1"/>
  <mergeCells count="12">
    <mergeCell ref="A40:E40"/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9"/>
  <sheetViews>
    <sheetView topLeftCell="A25" workbookViewId="0">
      <selection activeCell="E41" sqref="E41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4" width="15.7109375" style="27" customWidth="1"/>
    <col min="5" max="5" width="18.28515625" style="27" customWidth="1"/>
    <col min="6" max="6" width="25.42578125" style="27" customWidth="1"/>
    <col min="7" max="257" width="9.140625" style="27"/>
    <col min="258" max="258" width="52.85546875" style="27" customWidth="1"/>
    <col min="259" max="259" width="52.42578125" style="27" customWidth="1"/>
    <col min="260" max="260" width="15.7109375" style="27" customWidth="1"/>
    <col min="261" max="261" width="18.28515625" style="27" customWidth="1"/>
    <col min="262" max="262" width="25.42578125" style="27" customWidth="1"/>
    <col min="263" max="513" width="9.140625" style="27"/>
    <col min="514" max="514" width="52.85546875" style="27" customWidth="1"/>
    <col min="515" max="515" width="52.42578125" style="27" customWidth="1"/>
    <col min="516" max="516" width="15.7109375" style="27" customWidth="1"/>
    <col min="517" max="517" width="18.28515625" style="27" customWidth="1"/>
    <col min="518" max="518" width="25.42578125" style="27" customWidth="1"/>
    <col min="519" max="769" width="9.140625" style="27"/>
    <col min="770" max="770" width="52.85546875" style="27" customWidth="1"/>
    <col min="771" max="771" width="52.42578125" style="27" customWidth="1"/>
    <col min="772" max="772" width="15.7109375" style="27" customWidth="1"/>
    <col min="773" max="773" width="18.28515625" style="27" customWidth="1"/>
    <col min="774" max="774" width="25.42578125" style="27" customWidth="1"/>
    <col min="775" max="1025" width="9.140625" style="27"/>
    <col min="1026" max="1026" width="52.85546875" style="27" customWidth="1"/>
    <col min="1027" max="1027" width="52.42578125" style="27" customWidth="1"/>
    <col min="1028" max="1028" width="15.7109375" style="27" customWidth="1"/>
    <col min="1029" max="1029" width="18.28515625" style="27" customWidth="1"/>
    <col min="1030" max="1030" width="25.42578125" style="27" customWidth="1"/>
    <col min="1031" max="1281" width="9.140625" style="27"/>
    <col min="1282" max="1282" width="52.85546875" style="27" customWidth="1"/>
    <col min="1283" max="1283" width="52.42578125" style="27" customWidth="1"/>
    <col min="1284" max="1284" width="15.7109375" style="27" customWidth="1"/>
    <col min="1285" max="1285" width="18.28515625" style="27" customWidth="1"/>
    <col min="1286" max="1286" width="25.42578125" style="27" customWidth="1"/>
    <col min="1287" max="1537" width="9.140625" style="27"/>
    <col min="1538" max="1538" width="52.85546875" style="27" customWidth="1"/>
    <col min="1539" max="1539" width="52.42578125" style="27" customWidth="1"/>
    <col min="1540" max="1540" width="15.7109375" style="27" customWidth="1"/>
    <col min="1541" max="1541" width="18.28515625" style="27" customWidth="1"/>
    <col min="1542" max="1542" width="25.42578125" style="27" customWidth="1"/>
    <col min="1543" max="1793" width="9.140625" style="27"/>
    <col min="1794" max="1794" width="52.85546875" style="27" customWidth="1"/>
    <col min="1795" max="1795" width="52.42578125" style="27" customWidth="1"/>
    <col min="1796" max="1796" width="15.7109375" style="27" customWidth="1"/>
    <col min="1797" max="1797" width="18.28515625" style="27" customWidth="1"/>
    <col min="1798" max="1798" width="25.42578125" style="27" customWidth="1"/>
    <col min="1799" max="2049" width="9.140625" style="27"/>
    <col min="2050" max="2050" width="52.85546875" style="27" customWidth="1"/>
    <col min="2051" max="2051" width="52.42578125" style="27" customWidth="1"/>
    <col min="2052" max="2052" width="15.7109375" style="27" customWidth="1"/>
    <col min="2053" max="2053" width="18.28515625" style="27" customWidth="1"/>
    <col min="2054" max="2054" width="25.42578125" style="27" customWidth="1"/>
    <col min="2055" max="2305" width="9.140625" style="27"/>
    <col min="2306" max="2306" width="52.85546875" style="27" customWidth="1"/>
    <col min="2307" max="2307" width="52.42578125" style="27" customWidth="1"/>
    <col min="2308" max="2308" width="15.7109375" style="27" customWidth="1"/>
    <col min="2309" max="2309" width="18.28515625" style="27" customWidth="1"/>
    <col min="2310" max="2310" width="25.42578125" style="27" customWidth="1"/>
    <col min="2311" max="2561" width="9.140625" style="27"/>
    <col min="2562" max="2562" width="52.85546875" style="27" customWidth="1"/>
    <col min="2563" max="2563" width="52.42578125" style="27" customWidth="1"/>
    <col min="2564" max="2564" width="15.7109375" style="27" customWidth="1"/>
    <col min="2565" max="2565" width="18.28515625" style="27" customWidth="1"/>
    <col min="2566" max="2566" width="25.42578125" style="27" customWidth="1"/>
    <col min="2567" max="2817" width="9.140625" style="27"/>
    <col min="2818" max="2818" width="52.85546875" style="27" customWidth="1"/>
    <col min="2819" max="2819" width="52.42578125" style="27" customWidth="1"/>
    <col min="2820" max="2820" width="15.7109375" style="27" customWidth="1"/>
    <col min="2821" max="2821" width="18.28515625" style="27" customWidth="1"/>
    <col min="2822" max="2822" width="25.42578125" style="27" customWidth="1"/>
    <col min="2823" max="3073" width="9.140625" style="27"/>
    <col min="3074" max="3074" width="52.85546875" style="27" customWidth="1"/>
    <col min="3075" max="3075" width="52.42578125" style="27" customWidth="1"/>
    <col min="3076" max="3076" width="15.7109375" style="27" customWidth="1"/>
    <col min="3077" max="3077" width="18.28515625" style="27" customWidth="1"/>
    <col min="3078" max="3078" width="25.42578125" style="27" customWidth="1"/>
    <col min="3079" max="3329" width="9.140625" style="27"/>
    <col min="3330" max="3330" width="52.85546875" style="27" customWidth="1"/>
    <col min="3331" max="3331" width="52.42578125" style="27" customWidth="1"/>
    <col min="3332" max="3332" width="15.7109375" style="27" customWidth="1"/>
    <col min="3333" max="3333" width="18.28515625" style="27" customWidth="1"/>
    <col min="3334" max="3334" width="25.42578125" style="27" customWidth="1"/>
    <col min="3335" max="3585" width="9.140625" style="27"/>
    <col min="3586" max="3586" width="52.85546875" style="27" customWidth="1"/>
    <col min="3587" max="3587" width="52.42578125" style="27" customWidth="1"/>
    <col min="3588" max="3588" width="15.7109375" style="27" customWidth="1"/>
    <col min="3589" max="3589" width="18.28515625" style="27" customWidth="1"/>
    <col min="3590" max="3590" width="25.42578125" style="27" customWidth="1"/>
    <col min="3591" max="3841" width="9.140625" style="27"/>
    <col min="3842" max="3842" width="52.85546875" style="27" customWidth="1"/>
    <col min="3843" max="3843" width="52.42578125" style="27" customWidth="1"/>
    <col min="3844" max="3844" width="15.7109375" style="27" customWidth="1"/>
    <col min="3845" max="3845" width="18.28515625" style="27" customWidth="1"/>
    <col min="3846" max="3846" width="25.42578125" style="27" customWidth="1"/>
    <col min="3847" max="4097" width="9.140625" style="27"/>
    <col min="4098" max="4098" width="52.85546875" style="27" customWidth="1"/>
    <col min="4099" max="4099" width="52.42578125" style="27" customWidth="1"/>
    <col min="4100" max="4100" width="15.7109375" style="27" customWidth="1"/>
    <col min="4101" max="4101" width="18.28515625" style="27" customWidth="1"/>
    <col min="4102" max="4102" width="25.42578125" style="27" customWidth="1"/>
    <col min="4103" max="4353" width="9.140625" style="27"/>
    <col min="4354" max="4354" width="52.85546875" style="27" customWidth="1"/>
    <col min="4355" max="4355" width="52.42578125" style="27" customWidth="1"/>
    <col min="4356" max="4356" width="15.7109375" style="27" customWidth="1"/>
    <col min="4357" max="4357" width="18.28515625" style="27" customWidth="1"/>
    <col min="4358" max="4358" width="25.42578125" style="27" customWidth="1"/>
    <col min="4359" max="4609" width="9.140625" style="27"/>
    <col min="4610" max="4610" width="52.85546875" style="27" customWidth="1"/>
    <col min="4611" max="4611" width="52.42578125" style="27" customWidth="1"/>
    <col min="4612" max="4612" width="15.7109375" style="27" customWidth="1"/>
    <col min="4613" max="4613" width="18.28515625" style="27" customWidth="1"/>
    <col min="4614" max="4614" width="25.42578125" style="27" customWidth="1"/>
    <col min="4615" max="4865" width="9.140625" style="27"/>
    <col min="4866" max="4866" width="52.85546875" style="27" customWidth="1"/>
    <col min="4867" max="4867" width="52.42578125" style="27" customWidth="1"/>
    <col min="4868" max="4868" width="15.7109375" style="27" customWidth="1"/>
    <col min="4869" max="4869" width="18.28515625" style="27" customWidth="1"/>
    <col min="4870" max="4870" width="25.42578125" style="27" customWidth="1"/>
    <col min="4871" max="5121" width="9.140625" style="27"/>
    <col min="5122" max="5122" width="52.85546875" style="27" customWidth="1"/>
    <col min="5123" max="5123" width="52.42578125" style="27" customWidth="1"/>
    <col min="5124" max="5124" width="15.7109375" style="27" customWidth="1"/>
    <col min="5125" max="5125" width="18.28515625" style="27" customWidth="1"/>
    <col min="5126" max="5126" width="25.42578125" style="27" customWidth="1"/>
    <col min="5127" max="5377" width="9.140625" style="27"/>
    <col min="5378" max="5378" width="52.85546875" style="27" customWidth="1"/>
    <col min="5379" max="5379" width="52.42578125" style="27" customWidth="1"/>
    <col min="5380" max="5380" width="15.7109375" style="27" customWidth="1"/>
    <col min="5381" max="5381" width="18.28515625" style="27" customWidth="1"/>
    <col min="5382" max="5382" width="25.42578125" style="27" customWidth="1"/>
    <col min="5383" max="5633" width="9.140625" style="27"/>
    <col min="5634" max="5634" width="52.85546875" style="27" customWidth="1"/>
    <col min="5635" max="5635" width="52.42578125" style="27" customWidth="1"/>
    <col min="5636" max="5636" width="15.7109375" style="27" customWidth="1"/>
    <col min="5637" max="5637" width="18.28515625" style="27" customWidth="1"/>
    <col min="5638" max="5638" width="25.42578125" style="27" customWidth="1"/>
    <col min="5639" max="5889" width="9.140625" style="27"/>
    <col min="5890" max="5890" width="52.85546875" style="27" customWidth="1"/>
    <col min="5891" max="5891" width="52.42578125" style="27" customWidth="1"/>
    <col min="5892" max="5892" width="15.7109375" style="27" customWidth="1"/>
    <col min="5893" max="5893" width="18.28515625" style="27" customWidth="1"/>
    <col min="5894" max="5894" width="25.42578125" style="27" customWidth="1"/>
    <col min="5895" max="6145" width="9.140625" style="27"/>
    <col min="6146" max="6146" width="52.85546875" style="27" customWidth="1"/>
    <col min="6147" max="6147" width="52.42578125" style="27" customWidth="1"/>
    <col min="6148" max="6148" width="15.7109375" style="27" customWidth="1"/>
    <col min="6149" max="6149" width="18.28515625" style="27" customWidth="1"/>
    <col min="6150" max="6150" width="25.42578125" style="27" customWidth="1"/>
    <col min="6151" max="6401" width="9.140625" style="27"/>
    <col min="6402" max="6402" width="52.85546875" style="27" customWidth="1"/>
    <col min="6403" max="6403" width="52.42578125" style="27" customWidth="1"/>
    <col min="6404" max="6404" width="15.7109375" style="27" customWidth="1"/>
    <col min="6405" max="6405" width="18.28515625" style="27" customWidth="1"/>
    <col min="6406" max="6406" width="25.42578125" style="27" customWidth="1"/>
    <col min="6407" max="6657" width="9.140625" style="27"/>
    <col min="6658" max="6658" width="52.85546875" style="27" customWidth="1"/>
    <col min="6659" max="6659" width="52.42578125" style="27" customWidth="1"/>
    <col min="6660" max="6660" width="15.7109375" style="27" customWidth="1"/>
    <col min="6661" max="6661" width="18.28515625" style="27" customWidth="1"/>
    <col min="6662" max="6662" width="25.42578125" style="27" customWidth="1"/>
    <col min="6663" max="6913" width="9.140625" style="27"/>
    <col min="6914" max="6914" width="52.85546875" style="27" customWidth="1"/>
    <col min="6915" max="6915" width="52.42578125" style="27" customWidth="1"/>
    <col min="6916" max="6916" width="15.7109375" style="27" customWidth="1"/>
    <col min="6917" max="6917" width="18.28515625" style="27" customWidth="1"/>
    <col min="6918" max="6918" width="25.42578125" style="27" customWidth="1"/>
    <col min="6919" max="7169" width="9.140625" style="27"/>
    <col min="7170" max="7170" width="52.85546875" style="27" customWidth="1"/>
    <col min="7171" max="7171" width="52.42578125" style="27" customWidth="1"/>
    <col min="7172" max="7172" width="15.7109375" style="27" customWidth="1"/>
    <col min="7173" max="7173" width="18.28515625" style="27" customWidth="1"/>
    <col min="7174" max="7174" width="25.42578125" style="27" customWidth="1"/>
    <col min="7175" max="7425" width="9.140625" style="27"/>
    <col min="7426" max="7426" width="52.85546875" style="27" customWidth="1"/>
    <col min="7427" max="7427" width="52.42578125" style="27" customWidth="1"/>
    <col min="7428" max="7428" width="15.7109375" style="27" customWidth="1"/>
    <col min="7429" max="7429" width="18.28515625" style="27" customWidth="1"/>
    <col min="7430" max="7430" width="25.42578125" style="27" customWidth="1"/>
    <col min="7431" max="7681" width="9.140625" style="27"/>
    <col min="7682" max="7682" width="52.85546875" style="27" customWidth="1"/>
    <col min="7683" max="7683" width="52.42578125" style="27" customWidth="1"/>
    <col min="7684" max="7684" width="15.7109375" style="27" customWidth="1"/>
    <col min="7685" max="7685" width="18.28515625" style="27" customWidth="1"/>
    <col min="7686" max="7686" width="25.42578125" style="27" customWidth="1"/>
    <col min="7687" max="7937" width="9.140625" style="27"/>
    <col min="7938" max="7938" width="52.85546875" style="27" customWidth="1"/>
    <col min="7939" max="7939" width="52.42578125" style="27" customWidth="1"/>
    <col min="7940" max="7940" width="15.7109375" style="27" customWidth="1"/>
    <col min="7941" max="7941" width="18.28515625" style="27" customWidth="1"/>
    <col min="7942" max="7942" width="25.42578125" style="27" customWidth="1"/>
    <col min="7943" max="8193" width="9.140625" style="27"/>
    <col min="8194" max="8194" width="52.85546875" style="27" customWidth="1"/>
    <col min="8195" max="8195" width="52.42578125" style="27" customWidth="1"/>
    <col min="8196" max="8196" width="15.7109375" style="27" customWidth="1"/>
    <col min="8197" max="8197" width="18.28515625" style="27" customWidth="1"/>
    <col min="8198" max="8198" width="25.42578125" style="27" customWidth="1"/>
    <col min="8199" max="8449" width="9.140625" style="27"/>
    <col min="8450" max="8450" width="52.85546875" style="27" customWidth="1"/>
    <col min="8451" max="8451" width="52.42578125" style="27" customWidth="1"/>
    <col min="8452" max="8452" width="15.7109375" style="27" customWidth="1"/>
    <col min="8453" max="8453" width="18.28515625" style="27" customWidth="1"/>
    <col min="8454" max="8454" width="25.42578125" style="27" customWidth="1"/>
    <col min="8455" max="8705" width="9.140625" style="27"/>
    <col min="8706" max="8706" width="52.85546875" style="27" customWidth="1"/>
    <col min="8707" max="8707" width="52.42578125" style="27" customWidth="1"/>
    <col min="8708" max="8708" width="15.7109375" style="27" customWidth="1"/>
    <col min="8709" max="8709" width="18.28515625" style="27" customWidth="1"/>
    <col min="8710" max="8710" width="25.42578125" style="27" customWidth="1"/>
    <col min="8711" max="8961" width="9.140625" style="27"/>
    <col min="8962" max="8962" width="52.85546875" style="27" customWidth="1"/>
    <col min="8963" max="8963" width="52.42578125" style="27" customWidth="1"/>
    <col min="8964" max="8964" width="15.7109375" style="27" customWidth="1"/>
    <col min="8965" max="8965" width="18.28515625" style="27" customWidth="1"/>
    <col min="8966" max="8966" width="25.42578125" style="27" customWidth="1"/>
    <col min="8967" max="9217" width="9.140625" style="27"/>
    <col min="9218" max="9218" width="52.85546875" style="27" customWidth="1"/>
    <col min="9219" max="9219" width="52.42578125" style="27" customWidth="1"/>
    <col min="9220" max="9220" width="15.7109375" style="27" customWidth="1"/>
    <col min="9221" max="9221" width="18.28515625" style="27" customWidth="1"/>
    <col min="9222" max="9222" width="25.42578125" style="27" customWidth="1"/>
    <col min="9223" max="9473" width="9.140625" style="27"/>
    <col min="9474" max="9474" width="52.85546875" style="27" customWidth="1"/>
    <col min="9475" max="9475" width="52.42578125" style="27" customWidth="1"/>
    <col min="9476" max="9476" width="15.7109375" style="27" customWidth="1"/>
    <col min="9477" max="9477" width="18.28515625" style="27" customWidth="1"/>
    <col min="9478" max="9478" width="25.42578125" style="27" customWidth="1"/>
    <col min="9479" max="9729" width="9.140625" style="27"/>
    <col min="9730" max="9730" width="52.85546875" style="27" customWidth="1"/>
    <col min="9731" max="9731" width="52.42578125" style="27" customWidth="1"/>
    <col min="9732" max="9732" width="15.7109375" style="27" customWidth="1"/>
    <col min="9733" max="9733" width="18.28515625" style="27" customWidth="1"/>
    <col min="9734" max="9734" width="25.42578125" style="27" customWidth="1"/>
    <col min="9735" max="9985" width="9.140625" style="27"/>
    <col min="9986" max="9986" width="52.85546875" style="27" customWidth="1"/>
    <col min="9987" max="9987" width="52.42578125" style="27" customWidth="1"/>
    <col min="9988" max="9988" width="15.7109375" style="27" customWidth="1"/>
    <col min="9989" max="9989" width="18.28515625" style="27" customWidth="1"/>
    <col min="9990" max="9990" width="25.42578125" style="27" customWidth="1"/>
    <col min="9991" max="10241" width="9.140625" style="27"/>
    <col min="10242" max="10242" width="52.85546875" style="27" customWidth="1"/>
    <col min="10243" max="10243" width="52.42578125" style="27" customWidth="1"/>
    <col min="10244" max="10244" width="15.7109375" style="27" customWidth="1"/>
    <col min="10245" max="10245" width="18.28515625" style="27" customWidth="1"/>
    <col min="10246" max="10246" width="25.42578125" style="27" customWidth="1"/>
    <col min="10247" max="10497" width="9.140625" style="27"/>
    <col min="10498" max="10498" width="52.85546875" style="27" customWidth="1"/>
    <col min="10499" max="10499" width="52.42578125" style="27" customWidth="1"/>
    <col min="10500" max="10500" width="15.7109375" style="27" customWidth="1"/>
    <col min="10501" max="10501" width="18.28515625" style="27" customWidth="1"/>
    <col min="10502" max="10502" width="25.42578125" style="27" customWidth="1"/>
    <col min="10503" max="10753" width="9.140625" style="27"/>
    <col min="10754" max="10754" width="52.85546875" style="27" customWidth="1"/>
    <col min="10755" max="10755" width="52.42578125" style="27" customWidth="1"/>
    <col min="10756" max="10756" width="15.7109375" style="27" customWidth="1"/>
    <col min="10757" max="10757" width="18.28515625" style="27" customWidth="1"/>
    <col min="10758" max="10758" width="25.42578125" style="27" customWidth="1"/>
    <col min="10759" max="11009" width="9.140625" style="27"/>
    <col min="11010" max="11010" width="52.85546875" style="27" customWidth="1"/>
    <col min="11011" max="11011" width="52.42578125" style="27" customWidth="1"/>
    <col min="11012" max="11012" width="15.7109375" style="27" customWidth="1"/>
    <col min="11013" max="11013" width="18.28515625" style="27" customWidth="1"/>
    <col min="11014" max="11014" width="25.42578125" style="27" customWidth="1"/>
    <col min="11015" max="11265" width="9.140625" style="27"/>
    <col min="11266" max="11266" width="52.85546875" style="27" customWidth="1"/>
    <col min="11267" max="11267" width="52.42578125" style="27" customWidth="1"/>
    <col min="11268" max="11268" width="15.7109375" style="27" customWidth="1"/>
    <col min="11269" max="11269" width="18.28515625" style="27" customWidth="1"/>
    <col min="11270" max="11270" width="25.42578125" style="27" customWidth="1"/>
    <col min="11271" max="11521" width="9.140625" style="27"/>
    <col min="11522" max="11522" width="52.85546875" style="27" customWidth="1"/>
    <col min="11523" max="11523" width="52.42578125" style="27" customWidth="1"/>
    <col min="11524" max="11524" width="15.7109375" style="27" customWidth="1"/>
    <col min="11525" max="11525" width="18.28515625" style="27" customWidth="1"/>
    <col min="11526" max="11526" width="25.42578125" style="27" customWidth="1"/>
    <col min="11527" max="11777" width="9.140625" style="27"/>
    <col min="11778" max="11778" width="52.85546875" style="27" customWidth="1"/>
    <col min="11779" max="11779" width="52.42578125" style="27" customWidth="1"/>
    <col min="11780" max="11780" width="15.7109375" style="27" customWidth="1"/>
    <col min="11781" max="11781" width="18.28515625" style="27" customWidth="1"/>
    <col min="11782" max="11782" width="25.42578125" style="27" customWidth="1"/>
    <col min="11783" max="12033" width="9.140625" style="27"/>
    <col min="12034" max="12034" width="52.85546875" style="27" customWidth="1"/>
    <col min="12035" max="12035" width="52.42578125" style="27" customWidth="1"/>
    <col min="12036" max="12036" width="15.7109375" style="27" customWidth="1"/>
    <col min="12037" max="12037" width="18.28515625" style="27" customWidth="1"/>
    <col min="12038" max="12038" width="25.42578125" style="27" customWidth="1"/>
    <col min="12039" max="12289" width="9.140625" style="27"/>
    <col min="12290" max="12290" width="52.85546875" style="27" customWidth="1"/>
    <col min="12291" max="12291" width="52.42578125" style="27" customWidth="1"/>
    <col min="12292" max="12292" width="15.7109375" style="27" customWidth="1"/>
    <col min="12293" max="12293" width="18.28515625" style="27" customWidth="1"/>
    <col min="12294" max="12294" width="25.42578125" style="27" customWidth="1"/>
    <col min="12295" max="12545" width="9.140625" style="27"/>
    <col min="12546" max="12546" width="52.85546875" style="27" customWidth="1"/>
    <col min="12547" max="12547" width="52.42578125" style="27" customWidth="1"/>
    <col min="12548" max="12548" width="15.7109375" style="27" customWidth="1"/>
    <col min="12549" max="12549" width="18.28515625" style="27" customWidth="1"/>
    <col min="12550" max="12550" width="25.42578125" style="27" customWidth="1"/>
    <col min="12551" max="12801" width="9.140625" style="27"/>
    <col min="12802" max="12802" width="52.85546875" style="27" customWidth="1"/>
    <col min="12803" max="12803" width="52.42578125" style="27" customWidth="1"/>
    <col min="12804" max="12804" width="15.7109375" style="27" customWidth="1"/>
    <col min="12805" max="12805" width="18.28515625" style="27" customWidth="1"/>
    <col min="12806" max="12806" width="25.42578125" style="27" customWidth="1"/>
    <col min="12807" max="13057" width="9.140625" style="27"/>
    <col min="13058" max="13058" width="52.85546875" style="27" customWidth="1"/>
    <col min="13059" max="13059" width="52.42578125" style="27" customWidth="1"/>
    <col min="13060" max="13060" width="15.7109375" style="27" customWidth="1"/>
    <col min="13061" max="13061" width="18.28515625" style="27" customWidth="1"/>
    <col min="13062" max="13062" width="25.42578125" style="27" customWidth="1"/>
    <col min="13063" max="13313" width="9.140625" style="27"/>
    <col min="13314" max="13314" width="52.85546875" style="27" customWidth="1"/>
    <col min="13315" max="13315" width="52.42578125" style="27" customWidth="1"/>
    <col min="13316" max="13316" width="15.7109375" style="27" customWidth="1"/>
    <col min="13317" max="13317" width="18.28515625" style="27" customWidth="1"/>
    <col min="13318" max="13318" width="25.42578125" style="27" customWidth="1"/>
    <col min="13319" max="13569" width="9.140625" style="27"/>
    <col min="13570" max="13570" width="52.85546875" style="27" customWidth="1"/>
    <col min="13571" max="13571" width="52.42578125" style="27" customWidth="1"/>
    <col min="13572" max="13572" width="15.7109375" style="27" customWidth="1"/>
    <col min="13573" max="13573" width="18.28515625" style="27" customWidth="1"/>
    <col min="13574" max="13574" width="25.42578125" style="27" customWidth="1"/>
    <col min="13575" max="13825" width="9.140625" style="27"/>
    <col min="13826" max="13826" width="52.85546875" style="27" customWidth="1"/>
    <col min="13827" max="13827" width="52.42578125" style="27" customWidth="1"/>
    <col min="13828" max="13828" width="15.7109375" style="27" customWidth="1"/>
    <col min="13829" max="13829" width="18.28515625" style="27" customWidth="1"/>
    <col min="13830" max="13830" width="25.42578125" style="27" customWidth="1"/>
    <col min="13831" max="14081" width="9.140625" style="27"/>
    <col min="14082" max="14082" width="52.85546875" style="27" customWidth="1"/>
    <col min="14083" max="14083" width="52.42578125" style="27" customWidth="1"/>
    <col min="14084" max="14084" width="15.7109375" style="27" customWidth="1"/>
    <col min="14085" max="14085" width="18.28515625" style="27" customWidth="1"/>
    <col min="14086" max="14086" width="25.42578125" style="27" customWidth="1"/>
    <col min="14087" max="14337" width="9.140625" style="27"/>
    <col min="14338" max="14338" width="52.85546875" style="27" customWidth="1"/>
    <col min="14339" max="14339" width="52.42578125" style="27" customWidth="1"/>
    <col min="14340" max="14340" width="15.7109375" style="27" customWidth="1"/>
    <col min="14341" max="14341" width="18.28515625" style="27" customWidth="1"/>
    <col min="14342" max="14342" width="25.42578125" style="27" customWidth="1"/>
    <col min="14343" max="14593" width="9.140625" style="27"/>
    <col min="14594" max="14594" width="52.85546875" style="27" customWidth="1"/>
    <col min="14595" max="14595" width="52.42578125" style="27" customWidth="1"/>
    <col min="14596" max="14596" width="15.7109375" style="27" customWidth="1"/>
    <col min="14597" max="14597" width="18.28515625" style="27" customWidth="1"/>
    <col min="14598" max="14598" width="25.42578125" style="27" customWidth="1"/>
    <col min="14599" max="14849" width="9.140625" style="27"/>
    <col min="14850" max="14850" width="52.85546875" style="27" customWidth="1"/>
    <col min="14851" max="14851" width="52.42578125" style="27" customWidth="1"/>
    <col min="14852" max="14852" width="15.7109375" style="27" customWidth="1"/>
    <col min="14853" max="14853" width="18.28515625" style="27" customWidth="1"/>
    <col min="14854" max="14854" width="25.42578125" style="27" customWidth="1"/>
    <col min="14855" max="15105" width="9.140625" style="27"/>
    <col min="15106" max="15106" width="52.85546875" style="27" customWidth="1"/>
    <col min="15107" max="15107" width="52.42578125" style="27" customWidth="1"/>
    <col min="15108" max="15108" width="15.7109375" style="27" customWidth="1"/>
    <col min="15109" max="15109" width="18.28515625" style="27" customWidth="1"/>
    <col min="15110" max="15110" width="25.42578125" style="27" customWidth="1"/>
    <col min="15111" max="15361" width="9.140625" style="27"/>
    <col min="15362" max="15362" width="52.85546875" style="27" customWidth="1"/>
    <col min="15363" max="15363" width="52.42578125" style="27" customWidth="1"/>
    <col min="15364" max="15364" width="15.7109375" style="27" customWidth="1"/>
    <col min="15365" max="15365" width="18.28515625" style="27" customWidth="1"/>
    <col min="15366" max="15366" width="25.42578125" style="27" customWidth="1"/>
    <col min="15367" max="15617" width="9.140625" style="27"/>
    <col min="15618" max="15618" width="52.85546875" style="27" customWidth="1"/>
    <col min="15619" max="15619" width="52.42578125" style="27" customWidth="1"/>
    <col min="15620" max="15620" width="15.7109375" style="27" customWidth="1"/>
    <col min="15621" max="15621" width="18.28515625" style="27" customWidth="1"/>
    <col min="15622" max="15622" width="25.42578125" style="27" customWidth="1"/>
    <col min="15623" max="15873" width="9.140625" style="27"/>
    <col min="15874" max="15874" width="52.85546875" style="27" customWidth="1"/>
    <col min="15875" max="15875" width="52.42578125" style="27" customWidth="1"/>
    <col min="15876" max="15876" width="15.7109375" style="27" customWidth="1"/>
    <col min="15877" max="15877" width="18.28515625" style="27" customWidth="1"/>
    <col min="15878" max="15878" width="25.42578125" style="27" customWidth="1"/>
    <col min="15879" max="16129" width="9.140625" style="27"/>
    <col min="16130" max="16130" width="52.85546875" style="27" customWidth="1"/>
    <col min="16131" max="16131" width="52.42578125" style="27" customWidth="1"/>
    <col min="16132" max="16132" width="15.7109375" style="27" customWidth="1"/>
    <col min="16133" max="16133" width="18.28515625" style="27" customWidth="1"/>
    <col min="16134" max="16134" width="25.42578125" style="27" customWidth="1"/>
    <col min="16135" max="16384" width="9.140625" style="27"/>
  </cols>
  <sheetData>
    <row r="1" spans="1:5" ht="15.75" x14ac:dyDescent="0.25">
      <c r="A1" s="25" t="s">
        <v>85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5" customHeight="1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5" customHeight="1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86</v>
      </c>
      <c r="B18" s="32"/>
      <c r="C18" s="32"/>
      <c r="D18" s="32"/>
      <c r="E18" s="32"/>
    </row>
    <row r="19" spans="1:5" s="20" customFormat="1" ht="12.75" x14ac:dyDescent="0.2">
      <c r="C19" s="33" t="s">
        <v>52</v>
      </c>
      <c r="D19" s="34"/>
      <c r="E19" s="35" t="s">
        <v>53</v>
      </c>
    </row>
    <row r="20" spans="1:5" s="20" customFormat="1" ht="25.5" x14ac:dyDescent="0.2">
      <c r="A20" s="33" t="s">
        <v>87</v>
      </c>
      <c r="B20" s="33" t="s">
        <v>88</v>
      </c>
      <c r="C20" s="49" t="s">
        <v>89</v>
      </c>
      <c r="D20" s="37"/>
      <c r="E20" s="50">
        <f>IF(E45&lt;0,0,E45)</f>
        <v>140.19</v>
      </c>
    </row>
    <row r="21" spans="1:5" s="20" customFormat="1" ht="12.75" x14ac:dyDescent="0.2">
      <c r="A21" s="33" t="s">
        <v>90</v>
      </c>
      <c r="B21" s="33" t="s">
        <v>91</v>
      </c>
      <c r="C21" s="36" t="s">
        <v>564</v>
      </c>
      <c r="D21" s="37"/>
      <c r="E21" s="51">
        <f>440-440*10%</f>
        <v>396</v>
      </c>
    </row>
    <row r="22" spans="1:5" s="20" customFormat="1" ht="12.75" x14ac:dyDescent="0.2">
      <c r="A22" s="33" t="s">
        <v>92</v>
      </c>
      <c r="B22" s="33" t="s">
        <v>93</v>
      </c>
      <c r="C22" s="36"/>
      <c r="D22" s="37"/>
      <c r="E22" s="51"/>
    </row>
    <row r="23" spans="1:5" s="20" customFormat="1" ht="12.75" x14ac:dyDescent="0.2">
      <c r="A23" s="33" t="s">
        <v>94</v>
      </c>
      <c r="B23" s="33" t="s">
        <v>95</v>
      </c>
      <c r="C23" s="49"/>
      <c r="D23" s="37"/>
      <c r="E23" s="51"/>
    </row>
    <row r="24" spans="1:5" s="20" customFormat="1" ht="12.75" x14ac:dyDescent="0.2">
      <c r="A24" s="33" t="s">
        <v>96</v>
      </c>
      <c r="B24" s="33" t="s">
        <v>97</v>
      </c>
      <c r="C24" s="49"/>
      <c r="D24" s="37"/>
      <c r="E24" s="51">
        <v>7</v>
      </c>
    </row>
    <row r="25" spans="1:5" s="20" customFormat="1" ht="12.75" x14ac:dyDescent="0.2">
      <c r="A25" s="33" t="s">
        <v>98</v>
      </c>
      <c r="B25" s="33" t="s">
        <v>99</v>
      </c>
      <c r="C25" s="42" t="s">
        <v>100</v>
      </c>
      <c r="D25" s="37"/>
      <c r="E25" s="52">
        <f>SUM(E26:E33)</f>
        <v>29.43</v>
      </c>
    </row>
    <row r="26" spans="1:5" s="20" customFormat="1" ht="63.75" x14ac:dyDescent="0.2">
      <c r="A26" s="44" t="s">
        <v>101</v>
      </c>
      <c r="B26" s="45" t="s">
        <v>102</v>
      </c>
      <c r="C26" s="36" t="s">
        <v>103</v>
      </c>
      <c r="D26" s="53"/>
      <c r="E26" s="54">
        <v>9.43</v>
      </c>
    </row>
    <row r="27" spans="1:5" s="20" customFormat="1" ht="38.25" x14ac:dyDescent="0.2">
      <c r="A27" s="44" t="s">
        <v>104</v>
      </c>
      <c r="B27" s="45" t="s">
        <v>569</v>
      </c>
      <c r="C27" s="36"/>
      <c r="D27" s="53"/>
      <c r="E27" s="54">
        <v>20</v>
      </c>
    </row>
    <row r="28" spans="1:5" s="20" customFormat="1" ht="12.75" x14ac:dyDescent="0.2">
      <c r="A28" s="44" t="s">
        <v>105</v>
      </c>
      <c r="B28" s="45"/>
      <c r="C28" s="36"/>
      <c r="D28" s="53"/>
      <c r="E28" s="54"/>
    </row>
    <row r="29" spans="1:5" s="20" customFormat="1" ht="12.75" x14ac:dyDescent="0.2">
      <c r="A29" s="44" t="s">
        <v>106</v>
      </c>
      <c r="B29" s="45"/>
      <c r="C29" s="36"/>
      <c r="D29" s="53"/>
      <c r="E29" s="54"/>
    </row>
    <row r="30" spans="1:5" s="20" customFormat="1" ht="12.75" x14ac:dyDescent="0.2">
      <c r="A30" s="44" t="s">
        <v>107</v>
      </c>
      <c r="B30" s="45"/>
      <c r="C30" s="36"/>
      <c r="D30" s="53"/>
      <c r="E30" s="54"/>
    </row>
    <row r="31" spans="1:5" s="20" customFormat="1" ht="12.75" x14ac:dyDescent="0.2">
      <c r="A31" s="44" t="s">
        <v>108</v>
      </c>
      <c r="B31" s="45"/>
      <c r="C31" s="36"/>
      <c r="D31" s="53"/>
      <c r="E31" s="54"/>
    </row>
    <row r="32" spans="1:5" s="20" customFormat="1" ht="12.75" x14ac:dyDescent="0.2">
      <c r="A32" s="44" t="s">
        <v>109</v>
      </c>
      <c r="B32" s="45"/>
      <c r="C32" s="36"/>
      <c r="D32" s="53"/>
      <c r="E32" s="54"/>
    </row>
    <row r="33" spans="1:5" s="20" customFormat="1" ht="12.75" x14ac:dyDescent="0.2">
      <c r="A33" s="44" t="s">
        <v>110</v>
      </c>
      <c r="B33" s="45"/>
      <c r="C33" s="36"/>
      <c r="D33" s="53"/>
      <c r="E33" s="54"/>
    </row>
    <row r="34" spans="1:5" s="20" customFormat="1" ht="12.75" x14ac:dyDescent="0.2">
      <c r="A34" s="46"/>
      <c r="B34" s="47" t="s">
        <v>111</v>
      </c>
      <c r="C34" s="37"/>
      <c r="D34" s="37"/>
      <c r="E34" s="55">
        <f>SUM(E20:E25)</f>
        <v>572.62</v>
      </c>
    </row>
    <row r="35" spans="1:5" x14ac:dyDescent="0.25">
      <c r="C35" s="56"/>
      <c r="D35" s="56"/>
      <c r="E35" s="56"/>
    </row>
    <row r="36" spans="1:5" x14ac:dyDescent="0.25">
      <c r="C36" s="56"/>
      <c r="D36" s="56"/>
      <c r="E36" s="56"/>
    </row>
    <row r="37" spans="1:5" s="20" customFormat="1" ht="12.75" x14ac:dyDescent="0.2">
      <c r="A37" s="57" t="s">
        <v>112</v>
      </c>
      <c r="B37" s="57"/>
      <c r="C37" s="57"/>
      <c r="D37" s="57"/>
      <c r="E37" s="57"/>
    </row>
    <row r="38" spans="1:5" s="20" customFormat="1" ht="25.5" x14ac:dyDescent="0.2">
      <c r="C38" s="33" t="s">
        <v>52</v>
      </c>
      <c r="D38" s="34"/>
      <c r="E38" s="58" t="s">
        <v>113</v>
      </c>
    </row>
    <row r="39" spans="1:5" s="20" customFormat="1" ht="12.75" x14ac:dyDescent="0.2">
      <c r="A39" s="59" t="s">
        <v>114</v>
      </c>
      <c r="B39" s="33" t="s">
        <v>115</v>
      </c>
      <c r="C39" s="36" t="s">
        <v>116</v>
      </c>
      <c r="D39" s="53"/>
      <c r="E39" s="60">
        <v>4.4000000000000004</v>
      </c>
    </row>
    <row r="40" spans="1:5" s="20" customFormat="1" ht="12.75" x14ac:dyDescent="0.2">
      <c r="A40" s="59" t="s">
        <v>117</v>
      </c>
      <c r="B40" s="33" t="s">
        <v>118</v>
      </c>
      <c r="C40" s="36"/>
      <c r="D40" s="53"/>
      <c r="E40" s="61">
        <v>2</v>
      </c>
    </row>
    <row r="41" spans="1:5" s="20" customFormat="1" ht="12.75" x14ac:dyDescent="0.2">
      <c r="A41" s="59" t="s">
        <v>119</v>
      </c>
      <c r="B41" s="33" t="s">
        <v>120</v>
      </c>
      <c r="C41" s="36" t="s">
        <v>121</v>
      </c>
      <c r="D41" s="53"/>
      <c r="E41" s="61">
        <v>26</v>
      </c>
    </row>
    <row r="42" spans="1:5" s="20" customFormat="1" ht="12.75" x14ac:dyDescent="0.2">
      <c r="A42" s="59" t="s">
        <v>122</v>
      </c>
      <c r="B42" s="33" t="s">
        <v>123</v>
      </c>
      <c r="C42" s="33" t="s">
        <v>124</v>
      </c>
      <c r="D42" s="53"/>
      <c r="E42" s="62">
        <f>E40*E41</f>
        <v>52</v>
      </c>
    </row>
    <row r="43" spans="1:5" s="20" customFormat="1" ht="12.75" x14ac:dyDescent="0.2">
      <c r="A43" s="59" t="s">
        <v>125</v>
      </c>
      <c r="B43" s="33" t="s">
        <v>126</v>
      </c>
      <c r="C43" s="33" t="s">
        <v>127</v>
      </c>
      <c r="D43" s="53"/>
      <c r="E43" s="63">
        <f>E39*E42</f>
        <v>228.8</v>
      </c>
    </row>
    <row r="44" spans="1:5" s="20" customFormat="1" ht="25.5" x14ac:dyDescent="0.2">
      <c r="A44" s="59" t="s">
        <v>128</v>
      </c>
      <c r="B44" s="39" t="s">
        <v>129</v>
      </c>
      <c r="C44" s="64" t="s">
        <v>130</v>
      </c>
      <c r="D44" s="53"/>
      <c r="E44" s="361">
        <f>ROUNDDOWN('Superv Modulo 1 - Remuneração'!$E$20*6/100,2)</f>
        <v>88.61</v>
      </c>
    </row>
    <row r="45" spans="1:5" s="20" customFormat="1" ht="12.75" x14ac:dyDescent="0.2">
      <c r="A45" s="46"/>
      <c r="B45" s="47" t="s">
        <v>131</v>
      </c>
      <c r="C45" s="33" t="s">
        <v>132</v>
      </c>
      <c r="D45" s="53"/>
      <c r="E45" s="65">
        <f>E43-E44</f>
        <v>140.19</v>
      </c>
    </row>
    <row r="46" spans="1:5" x14ac:dyDescent="0.25">
      <c r="C46" s="56"/>
      <c r="D46" s="56"/>
      <c r="E46" s="56"/>
    </row>
    <row r="47" spans="1:5" x14ac:dyDescent="0.25">
      <c r="A47" s="66" t="s">
        <v>133</v>
      </c>
      <c r="C47" s="56"/>
      <c r="D47" s="56"/>
      <c r="E47" s="56"/>
    </row>
    <row r="48" spans="1:5" ht="31.5" customHeight="1" x14ac:dyDescent="0.25">
      <c r="A48" s="394" t="s">
        <v>134</v>
      </c>
      <c r="B48" s="394"/>
      <c r="C48" s="394"/>
      <c r="D48" s="394"/>
      <c r="E48" s="394"/>
    </row>
    <row r="49" spans="1:5" ht="43.5" customHeight="1" x14ac:dyDescent="0.25">
      <c r="A49" s="393" t="s">
        <v>135</v>
      </c>
      <c r="B49" s="393"/>
      <c r="C49" s="393"/>
      <c r="D49" s="393"/>
      <c r="E49" s="393"/>
    </row>
  </sheetData>
  <sheetProtection password="876C" sheet="1" objects="1" scenarios="1"/>
  <mergeCells count="13">
    <mergeCell ref="A49:E49"/>
    <mergeCell ref="C11:E11"/>
    <mergeCell ref="C13:E13"/>
    <mergeCell ref="C14:E14"/>
    <mergeCell ref="C15:E15"/>
    <mergeCell ref="C16:E16"/>
    <mergeCell ref="A48:E48"/>
    <mergeCell ref="C10:E10"/>
    <mergeCell ref="C3:E3"/>
    <mergeCell ref="C4:E4"/>
    <mergeCell ref="C5:E5"/>
    <mergeCell ref="C7:E7"/>
    <mergeCell ref="C8:E8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opLeftCell="A23" workbookViewId="0">
      <selection activeCell="C42" sqref="C42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6" width="19.7109375" style="27" bestFit="1" customWidth="1"/>
    <col min="7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262" width="19.7109375" style="27" bestFit="1" customWidth="1"/>
    <col min="263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518" width="19.7109375" style="27" bestFit="1" customWidth="1"/>
    <col min="519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774" width="19.7109375" style="27" bestFit="1" customWidth="1"/>
    <col min="775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030" width="19.7109375" style="27" bestFit="1" customWidth="1"/>
    <col min="1031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286" width="19.7109375" style="27" bestFit="1" customWidth="1"/>
    <col min="1287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542" width="19.7109375" style="27" bestFit="1" customWidth="1"/>
    <col min="1543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1798" width="19.7109375" style="27" bestFit="1" customWidth="1"/>
    <col min="1799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054" width="19.7109375" style="27" bestFit="1" customWidth="1"/>
    <col min="2055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310" width="19.7109375" style="27" bestFit="1" customWidth="1"/>
    <col min="2311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566" width="19.7109375" style="27" bestFit="1" customWidth="1"/>
    <col min="2567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2822" width="19.7109375" style="27" bestFit="1" customWidth="1"/>
    <col min="2823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078" width="19.7109375" style="27" bestFit="1" customWidth="1"/>
    <col min="3079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334" width="19.7109375" style="27" bestFit="1" customWidth="1"/>
    <col min="3335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590" width="19.7109375" style="27" bestFit="1" customWidth="1"/>
    <col min="3591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3846" width="19.7109375" style="27" bestFit="1" customWidth="1"/>
    <col min="3847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102" width="19.7109375" style="27" bestFit="1" customWidth="1"/>
    <col min="4103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358" width="19.7109375" style="27" bestFit="1" customWidth="1"/>
    <col min="4359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614" width="19.7109375" style="27" bestFit="1" customWidth="1"/>
    <col min="4615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4870" width="19.7109375" style="27" bestFit="1" customWidth="1"/>
    <col min="4871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126" width="19.7109375" style="27" bestFit="1" customWidth="1"/>
    <col min="5127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382" width="19.7109375" style="27" bestFit="1" customWidth="1"/>
    <col min="5383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638" width="19.7109375" style="27" bestFit="1" customWidth="1"/>
    <col min="5639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5894" width="19.7109375" style="27" bestFit="1" customWidth="1"/>
    <col min="5895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150" width="19.7109375" style="27" bestFit="1" customWidth="1"/>
    <col min="6151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406" width="19.7109375" style="27" bestFit="1" customWidth="1"/>
    <col min="6407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662" width="19.7109375" style="27" bestFit="1" customWidth="1"/>
    <col min="6663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6918" width="19.7109375" style="27" bestFit="1" customWidth="1"/>
    <col min="6919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174" width="19.7109375" style="27" bestFit="1" customWidth="1"/>
    <col min="7175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430" width="19.7109375" style="27" bestFit="1" customWidth="1"/>
    <col min="7431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686" width="19.7109375" style="27" bestFit="1" customWidth="1"/>
    <col min="7687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7942" width="19.7109375" style="27" bestFit="1" customWidth="1"/>
    <col min="7943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198" width="19.7109375" style="27" bestFit="1" customWidth="1"/>
    <col min="8199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454" width="19.7109375" style="27" bestFit="1" customWidth="1"/>
    <col min="8455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710" width="19.7109375" style="27" bestFit="1" customWidth="1"/>
    <col min="8711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8966" width="19.7109375" style="27" bestFit="1" customWidth="1"/>
    <col min="8967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222" width="19.7109375" style="27" bestFit="1" customWidth="1"/>
    <col min="9223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478" width="19.7109375" style="27" bestFit="1" customWidth="1"/>
    <col min="9479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734" width="19.7109375" style="27" bestFit="1" customWidth="1"/>
    <col min="9735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9990" width="19.7109375" style="27" bestFit="1" customWidth="1"/>
    <col min="9991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246" width="19.7109375" style="27" bestFit="1" customWidth="1"/>
    <col min="10247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502" width="19.7109375" style="27" bestFit="1" customWidth="1"/>
    <col min="10503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0758" width="19.7109375" style="27" bestFit="1" customWidth="1"/>
    <col min="10759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014" width="19.7109375" style="27" bestFit="1" customWidth="1"/>
    <col min="11015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270" width="19.7109375" style="27" bestFit="1" customWidth="1"/>
    <col min="11271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526" width="19.7109375" style="27" bestFit="1" customWidth="1"/>
    <col min="11527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1782" width="19.7109375" style="27" bestFit="1" customWidth="1"/>
    <col min="11783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038" width="19.7109375" style="27" bestFit="1" customWidth="1"/>
    <col min="12039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294" width="19.7109375" style="27" bestFit="1" customWidth="1"/>
    <col min="12295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550" width="19.7109375" style="27" bestFit="1" customWidth="1"/>
    <col min="12551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2806" width="19.7109375" style="27" bestFit="1" customWidth="1"/>
    <col min="12807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062" width="19.7109375" style="27" bestFit="1" customWidth="1"/>
    <col min="13063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318" width="19.7109375" style="27" bestFit="1" customWidth="1"/>
    <col min="13319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574" width="19.7109375" style="27" bestFit="1" customWidth="1"/>
    <col min="13575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3830" width="19.7109375" style="27" bestFit="1" customWidth="1"/>
    <col min="13831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086" width="19.7109375" style="27" bestFit="1" customWidth="1"/>
    <col min="14087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342" width="19.7109375" style="27" bestFit="1" customWidth="1"/>
    <col min="14343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598" width="19.7109375" style="27" bestFit="1" customWidth="1"/>
    <col min="14599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4854" width="19.7109375" style="27" bestFit="1" customWidth="1"/>
    <col min="14855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110" width="19.7109375" style="27" bestFit="1" customWidth="1"/>
    <col min="15111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366" width="19.7109375" style="27" bestFit="1" customWidth="1"/>
    <col min="15367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622" width="19.7109375" style="27" bestFit="1" customWidth="1"/>
    <col min="15623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5878" width="19.7109375" style="27" bestFit="1" customWidth="1"/>
    <col min="15879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134" width="19.7109375" style="27" bestFit="1" customWidth="1"/>
    <col min="16135" max="16384" width="9.140625" style="27"/>
  </cols>
  <sheetData>
    <row r="1" spans="1:5" ht="15.75" x14ac:dyDescent="0.25">
      <c r="A1" s="25" t="s">
        <v>136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5" customHeight="1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5" customHeight="1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137</v>
      </c>
      <c r="B18" s="32"/>
      <c r="C18" s="32"/>
      <c r="D18" s="32"/>
      <c r="E18" s="32"/>
    </row>
    <row r="19" spans="1:5" s="20" customFormat="1" ht="12.75" x14ac:dyDescent="0.2"/>
    <row r="20" spans="1:5" s="20" customFormat="1" ht="12.75" x14ac:dyDescent="0.2">
      <c r="A20" s="57" t="s">
        <v>138</v>
      </c>
      <c r="B20" s="57"/>
      <c r="C20" s="33" t="s">
        <v>52</v>
      </c>
      <c r="D20" s="35" t="s">
        <v>139</v>
      </c>
      <c r="E20" s="35" t="s">
        <v>53</v>
      </c>
    </row>
    <row r="21" spans="1:5" s="20" customFormat="1" ht="12.75" x14ac:dyDescent="0.2">
      <c r="A21" s="33" t="s">
        <v>140</v>
      </c>
      <c r="B21" s="33" t="s">
        <v>141</v>
      </c>
      <c r="C21" s="36" t="s">
        <v>142</v>
      </c>
      <c r="D21" s="67">
        <v>0.2</v>
      </c>
      <c r="E21" s="68">
        <f>ROUNDUP('Superv Modulo 1 - Remuneração'!$E$37*D21,2)</f>
        <v>487.4</v>
      </c>
    </row>
    <row r="22" spans="1:5" s="20" customFormat="1" ht="12.75" x14ac:dyDescent="0.2">
      <c r="A22" s="33" t="s">
        <v>143</v>
      </c>
      <c r="B22" s="33" t="s">
        <v>144</v>
      </c>
      <c r="C22" s="36" t="s">
        <v>145</v>
      </c>
      <c r="D22" s="69">
        <v>0.08</v>
      </c>
      <c r="E22" s="68">
        <f>ROUNDUP('Superv Modulo 1 - Remuneração'!$E$37*D22,2)</f>
        <v>194.96</v>
      </c>
    </row>
    <row r="23" spans="1:5" s="20" customFormat="1" ht="12.75" x14ac:dyDescent="0.2">
      <c r="A23" s="33" t="s">
        <v>146</v>
      </c>
      <c r="B23" s="33" t="s">
        <v>147</v>
      </c>
      <c r="C23" s="36" t="s">
        <v>148</v>
      </c>
      <c r="D23" s="69">
        <v>1.4999999999999999E-2</v>
      </c>
      <c r="E23" s="68">
        <f>ROUNDUP('Superv Modulo 1 - Remuneração'!$E$37*D23,2)</f>
        <v>36.56</v>
      </c>
    </row>
    <row r="24" spans="1:5" s="20" customFormat="1" ht="12.75" x14ac:dyDescent="0.2">
      <c r="A24" s="33" t="s">
        <v>149</v>
      </c>
      <c r="B24" s="33" t="s">
        <v>150</v>
      </c>
      <c r="C24" s="36" t="s">
        <v>148</v>
      </c>
      <c r="D24" s="69">
        <v>0.01</v>
      </c>
      <c r="E24" s="68">
        <f>ROUNDUP('Superv Modulo 1 - Remuneração'!$E$37*D24,2)</f>
        <v>24.37</v>
      </c>
    </row>
    <row r="25" spans="1:5" s="20" customFormat="1" ht="12.75" x14ac:dyDescent="0.2">
      <c r="A25" s="33" t="s">
        <v>151</v>
      </c>
      <c r="B25" s="33" t="s">
        <v>152</v>
      </c>
      <c r="C25" s="36" t="s">
        <v>148</v>
      </c>
      <c r="D25" s="69">
        <v>2E-3</v>
      </c>
      <c r="E25" s="68">
        <f>ROUNDUP('Superv Modulo 1 - Remuneração'!$E$37*D25,2)</f>
        <v>4.88</v>
      </c>
    </row>
    <row r="26" spans="1:5" s="20" customFormat="1" ht="12.75" x14ac:dyDescent="0.2">
      <c r="A26" s="33" t="s">
        <v>153</v>
      </c>
      <c r="B26" s="33" t="s">
        <v>154</v>
      </c>
      <c r="C26" s="36" t="s">
        <v>148</v>
      </c>
      <c r="D26" s="69">
        <v>6.0000000000000001E-3</v>
      </c>
      <c r="E26" s="68">
        <f>ROUNDUP('Superv Modulo 1 - Remuneração'!$E$37*D26,2)</f>
        <v>14.63</v>
      </c>
    </row>
    <row r="27" spans="1:5" s="20" customFormat="1" ht="12.75" x14ac:dyDescent="0.2">
      <c r="A27" s="33" t="s">
        <v>155</v>
      </c>
      <c r="B27" s="33" t="s">
        <v>156</v>
      </c>
      <c r="C27" s="36" t="s">
        <v>148</v>
      </c>
      <c r="D27" s="69">
        <v>2.5000000000000001E-2</v>
      </c>
      <c r="E27" s="68">
        <f>ROUNDUP('Superv Modulo 1 - Remuneração'!$E$37*D27,2)</f>
        <v>60.93</v>
      </c>
    </row>
    <row r="28" spans="1:5" s="20" customFormat="1" ht="12.75" x14ac:dyDescent="0.2">
      <c r="A28" s="33" t="s">
        <v>157</v>
      </c>
      <c r="B28" s="33" t="s">
        <v>158</v>
      </c>
      <c r="C28" s="36" t="s">
        <v>159</v>
      </c>
      <c r="D28" s="70">
        <v>2.5000000000000001E-2</v>
      </c>
      <c r="E28" s="68">
        <f>ROUNDUP('Superv Modulo 1 - Remuneração'!$E$37*D28,2)</f>
        <v>60.93</v>
      </c>
    </row>
    <row r="29" spans="1:5" s="20" customFormat="1" ht="12.75" x14ac:dyDescent="0.2">
      <c r="A29" s="33" t="s">
        <v>160</v>
      </c>
      <c r="B29" s="33" t="s">
        <v>72</v>
      </c>
      <c r="C29" s="42" t="s">
        <v>161</v>
      </c>
      <c r="D29" s="69">
        <f>SUM(D30:D35)</f>
        <v>0</v>
      </c>
      <c r="E29" s="68">
        <f>SUM(E30:E35)</f>
        <v>0</v>
      </c>
    </row>
    <row r="30" spans="1:5" s="20" customFormat="1" ht="12.75" x14ac:dyDescent="0.2">
      <c r="A30" s="44" t="s">
        <v>162</v>
      </c>
      <c r="B30" s="45"/>
      <c r="C30" s="36"/>
      <c r="D30" s="70">
        <v>0</v>
      </c>
      <c r="E30" s="68">
        <f>ROUNDUP('Superv Modulo 1 - Remuneração'!$E$37*D30,2)</f>
        <v>0</v>
      </c>
    </row>
    <row r="31" spans="1:5" s="20" customFormat="1" ht="12.75" x14ac:dyDescent="0.2">
      <c r="A31" s="44" t="s">
        <v>163</v>
      </c>
      <c r="B31" s="45"/>
      <c r="C31" s="36"/>
      <c r="D31" s="70">
        <v>0</v>
      </c>
      <c r="E31" s="68">
        <f>ROUNDUP('Superv Modulo 1 - Remuneração'!$E$37*D31,2)</f>
        <v>0</v>
      </c>
    </row>
    <row r="32" spans="1:5" s="20" customFormat="1" ht="12.75" x14ac:dyDescent="0.2">
      <c r="A32" s="44" t="s">
        <v>164</v>
      </c>
      <c r="B32" s="45"/>
      <c r="C32" s="36"/>
      <c r="D32" s="70">
        <v>0</v>
      </c>
      <c r="E32" s="68">
        <f>ROUNDUP('Superv Modulo 1 - Remuneração'!$E$37*D32,2)</f>
        <v>0</v>
      </c>
    </row>
    <row r="33" spans="1:5" s="20" customFormat="1" ht="12.75" x14ac:dyDescent="0.2">
      <c r="A33" s="44" t="s">
        <v>165</v>
      </c>
      <c r="B33" s="45"/>
      <c r="C33" s="36"/>
      <c r="D33" s="70">
        <v>0</v>
      </c>
      <c r="E33" s="68">
        <f>ROUNDUP('Superv Modulo 1 - Remuneração'!$E$37*D33,2)</f>
        <v>0</v>
      </c>
    </row>
    <row r="34" spans="1:5" s="20" customFormat="1" ht="12.75" x14ac:dyDescent="0.2">
      <c r="A34" s="44" t="s">
        <v>166</v>
      </c>
      <c r="B34" s="45"/>
      <c r="C34" s="36"/>
      <c r="D34" s="70">
        <v>0</v>
      </c>
      <c r="E34" s="68">
        <f>ROUNDUP('Superv Modulo 1 - Remuneração'!$E$37*D34,2)</f>
        <v>0</v>
      </c>
    </row>
    <row r="35" spans="1:5" s="20" customFormat="1" ht="13.5" thickBot="1" x14ac:dyDescent="0.25">
      <c r="A35" s="71" t="s">
        <v>167</v>
      </c>
      <c r="B35" s="72"/>
      <c r="C35" s="73"/>
      <c r="D35" s="74">
        <v>0</v>
      </c>
      <c r="E35" s="68">
        <f>ROUNDUP('Superv Modulo 1 - Remuneração'!$E$37*D35,2)</f>
        <v>0</v>
      </c>
    </row>
    <row r="36" spans="1:5" s="20" customFormat="1" ht="13.5" thickBot="1" x14ac:dyDescent="0.25">
      <c r="A36" s="75"/>
      <c r="B36" s="76" t="s">
        <v>168</v>
      </c>
      <c r="C36" s="77"/>
      <c r="D36" s="78">
        <f>SUM(D21:D29)</f>
        <v>0.36299999999999999</v>
      </c>
      <c r="E36" s="79">
        <f>SUM(E21:E29)</f>
        <v>884.66</v>
      </c>
    </row>
    <row r="37" spans="1:5" x14ac:dyDescent="0.25">
      <c r="C37" s="56"/>
      <c r="D37" s="56"/>
      <c r="E37" s="56"/>
    </row>
    <row r="38" spans="1:5" s="20" customFormat="1" ht="12.75" x14ac:dyDescent="0.2">
      <c r="A38" s="57" t="s">
        <v>169</v>
      </c>
      <c r="B38" s="80"/>
      <c r="C38" s="81" t="s">
        <v>52</v>
      </c>
      <c r="D38" s="82" t="s">
        <v>139</v>
      </c>
      <c r="E38" s="83" t="s">
        <v>53</v>
      </c>
    </row>
    <row r="39" spans="1:5" s="20" customFormat="1" ht="12.75" x14ac:dyDescent="0.2">
      <c r="A39" s="33" t="s">
        <v>170</v>
      </c>
      <c r="B39" s="33" t="s">
        <v>171</v>
      </c>
      <c r="C39" s="49" t="s">
        <v>172</v>
      </c>
      <c r="D39" s="84">
        <v>8.3299999999999999E-2</v>
      </c>
      <c r="E39" s="68">
        <f>ROUNDUP('Superv Modulo 1 - Remuneração'!$E$37*D39,2)</f>
        <v>203</v>
      </c>
    </row>
    <row r="40" spans="1:5" s="20" customFormat="1" ht="12.75" x14ac:dyDescent="0.2">
      <c r="A40" s="33" t="s">
        <v>173</v>
      </c>
      <c r="B40" s="33" t="s">
        <v>174</v>
      </c>
      <c r="C40" s="49" t="s">
        <v>175</v>
      </c>
      <c r="D40" s="84">
        <v>2.7699999999999999E-2</v>
      </c>
      <c r="E40" s="68">
        <f>ROUNDUP('Superv Modulo 1 - Remuneração'!$E$37*D40,2)</f>
        <v>67.510000000000005</v>
      </c>
    </row>
    <row r="41" spans="1:5" s="20" customFormat="1" ht="12.75" x14ac:dyDescent="0.2">
      <c r="A41" s="46"/>
      <c r="B41" s="47" t="s">
        <v>176</v>
      </c>
      <c r="C41" s="42" t="s">
        <v>177</v>
      </c>
      <c r="D41" s="69">
        <f>SUM(D39:D40)</f>
        <v>0.111</v>
      </c>
      <c r="E41" s="85">
        <f>SUM(E39:E40)</f>
        <v>270.51</v>
      </c>
    </row>
    <row r="42" spans="1:5" s="20" customFormat="1" ht="26.25" thickBot="1" x14ac:dyDescent="0.25">
      <c r="A42" s="81" t="s">
        <v>178</v>
      </c>
      <c r="B42" s="86" t="s">
        <v>179</v>
      </c>
      <c r="C42" s="87" t="s">
        <v>180</v>
      </c>
      <c r="D42" s="88">
        <f>ROUNDUP(D41*$D$36,5)</f>
        <v>4.0300000000000002E-2</v>
      </c>
      <c r="E42" s="68">
        <f>ROUNDUP('Superv Modulo 1 - Remuneração'!$E$37*D42,2)</f>
        <v>98.21</v>
      </c>
    </row>
    <row r="43" spans="1:5" s="20" customFormat="1" ht="13.5" thickBot="1" x14ac:dyDescent="0.25">
      <c r="A43" s="75"/>
      <c r="B43" s="76" t="s">
        <v>181</v>
      </c>
      <c r="C43" s="77"/>
      <c r="D43" s="78">
        <f>SUM(D41:D42)</f>
        <v>0.15129999999999999</v>
      </c>
      <c r="E43" s="79">
        <f>SUM(E41:E42)</f>
        <v>368.72</v>
      </c>
    </row>
    <row r="44" spans="1:5" s="20" customFormat="1" ht="12.75" x14ac:dyDescent="0.2"/>
    <row r="45" spans="1:5" s="20" customFormat="1" ht="12.75" x14ac:dyDescent="0.2">
      <c r="A45" s="57" t="s">
        <v>182</v>
      </c>
      <c r="B45" s="57"/>
      <c r="C45" s="81" t="s">
        <v>52</v>
      </c>
      <c r="D45" s="82" t="s">
        <v>139</v>
      </c>
      <c r="E45" s="83" t="s">
        <v>53</v>
      </c>
    </row>
    <row r="46" spans="1:5" s="20" customFormat="1" ht="12.75" x14ac:dyDescent="0.2">
      <c r="A46" s="33" t="s">
        <v>183</v>
      </c>
      <c r="B46" s="33" t="s">
        <v>184</v>
      </c>
      <c r="C46" s="49" t="s">
        <v>185</v>
      </c>
      <c r="D46" s="84">
        <v>8.3299999999999999E-2</v>
      </c>
      <c r="E46" s="68">
        <f>ROUNDUP('Superv Modulo 1 - Remuneração'!$E$37*D46,2)</f>
        <v>203</v>
      </c>
    </row>
    <row r="47" spans="1:5" s="20" customFormat="1" ht="12.75" x14ac:dyDescent="0.2">
      <c r="A47" s="33" t="s">
        <v>186</v>
      </c>
      <c r="B47" s="33" t="s">
        <v>187</v>
      </c>
      <c r="C47" s="49" t="s">
        <v>188</v>
      </c>
      <c r="D47" s="84">
        <v>2.8E-3</v>
      </c>
      <c r="E47" s="68">
        <f>ROUNDUP('Superv Modulo 1 - Remuneração'!$E$37*D47,2)</f>
        <v>6.83</v>
      </c>
    </row>
    <row r="48" spans="1:5" s="20" customFormat="1" ht="12.75" x14ac:dyDescent="0.2">
      <c r="A48" s="33" t="s">
        <v>189</v>
      </c>
      <c r="B48" s="33" t="s">
        <v>190</v>
      </c>
      <c r="C48" s="49" t="s">
        <v>191</v>
      </c>
      <c r="D48" s="84">
        <v>2.9999999999999997E-4</v>
      </c>
      <c r="E48" s="68">
        <f>ROUNDUP('Superv Modulo 1 - Remuneração'!$E$37*D48,2)</f>
        <v>0.74</v>
      </c>
    </row>
    <row r="49" spans="1:5" s="20" customFormat="1" ht="12.75" x14ac:dyDescent="0.2">
      <c r="A49" s="33" t="s">
        <v>192</v>
      </c>
      <c r="B49" s="33" t="s">
        <v>193</v>
      </c>
      <c r="C49" s="49" t="s">
        <v>194</v>
      </c>
      <c r="D49" s="84">
        <v>1.67E-2</v>
      </c>
      <c r="E49" s="68">
        <f>ROUNDUP('Superv Modulo 1 - Remuneração'!$E$37*D49,2)</f>
        <v>40.700000000000003</v>
      </c>
    </row>
    <row r="50" spans="1:5" s="20" customFormat="1" ht="12.75" x14ac:dyDescent="0.2">
      <c r="A50" s="33" t="s">
        <v>195</v>
      </c>
      <c r="B50" s="33" t="s">
        <v>196</v>
      </c>
      <c r="C50" s="49" t="s">
        <v>197</v>
      </c>
      <c r="D50" s="84">
        <v>4.0000000000000002E-4</v>
      </c>
      <c r="E50" s="68">
        <f>ROUNDUP('Superv Modulo 1 - Remuneração'!$E$37*D50,2)</f>
        <v>0.98</v>
      </c>
    </row>
    <row r="51" spans="1:5" s="20" customFormat="1" ht="12.75" x14ac:dyDescent="0.2">
      <c r="A51" s="33" t="s">
        <v>198</v>
      </c>
      <c r="B51" s="33" t="s">
        <v>199</v>
      </c>
      <c r="C51" s="49" t="s">
        <v>200</v>
      </c>
      <c r="D51" s="84">
        <v>2.9999999999999997E-4</v>
      </c>
      <c r="E51" s="68">
        <f>ROUNDUP('Superv Modulo 1 - Remuneração'!$E$37*D51,2)</f>
        <v>0.74</v>
      </c>
    </row>
    <row r="52" spans="1:5" s="20" customFormat="1" ht="12.75" x14ac:dyDescent="0.2">
      <c r="A52" s="33" t="s">
        <v>201</v>
      </c>
      <c r="B52" s="33" t="s">
        <v>72</v>
      </c>
      <c r="C52" s="42" t="s">
        <v>202</v>
      </c>
      <c r="D52" s="89">
        <f>SUM(D53:D58)</f>
        <v>0</v>
      </c>
      <c r="E52" s="68">
        <f>SUM(E53:E58)</f>
        <v>0</v>
      </c>
    </row>
    <row r="53" spans="1:5" s="20" customFormat="1" ht="12.75" x14ac:dyDescent="0.2">
      <c r="A53" s="44" t="s">
        <v>203</v>
      </c>
      <c r="B53" s="45"/>
      <c r="C53" s="36"/>
      <c r="D53" s="70">
        <v>0</v>
      </c>
      <c r="E53" s="68">
        <f>ROUNDUP('Superv Modulo 1 - Remuneração'!$E$37*D53,2)</f>
        <v>0</v>
      </c>
    </row>
    <row r="54" spans="1:5" s="20" customFormat="1" ht="12.75" x14ac:dyDescent="0.2">
      <c r="A54" s="44" t="s">
        <v>204</v>
      </c>
      <c r="B54" s="45"/>
      <c r="C54" s="36"/>
      <c r="D54" s="70">
        <v>0</v>
      </c>
      <c r="E54" s="68">
        <f>ROUNDUP('Superv Modulo 1 - Remuneração'!$E$37*D54,2)</f>
        <v>0</v>
      </c>
    </row>
    <row r="55" spans="1:5" s="20" customFormat="1" ht="12.75" x14ac:dyDescent="0.2">
      <c r="A55" s="44" t="s">
        <v>205</v>
      </c>
      <c r="B55" s="45"/>
      <c r="C55" s="36"/>
      <c r="D55" s="70">
        <v>0</v>
      </c>
      <c r="E55" s="68">
        <f>ROUNDUP('Superv Modulo 1 - Remuneração'!$E$37*D55,2)</f>
        <v>0</v>
      </c>
    </row>
    <row r="56" spans="1:5" s="20" customFormat="1" ht="12.75" x14ac:dyDescent="0.2">
      <c r="A56" s="44" t="s">
        <v>206</v>
      </c>
      <c r="B56" s="45"/>
      <c r="C56" s="36"/>
      <c r="D56" s="70">
        <v>0</v>
      </c>
      <c r="E56" s="68">
        <f>ROUNDUP('Superv Modulo 1 - Remuneração'!$E$37*D56,2)</f>
        <v>0</v>
      </c>
    </row>
    <row r="57" spans="1:5" s="20" customFormat="1" ht="12.75" x14ac:dyDescent="0.2">
      <c r="A57" s="44" t="s">
        <v>207</v>
      </c>
      <c r="B57" s="45"/>
      <c r="C57" s="36"/>
      <c r="D57" s="70">
        <v>0</v>
      </c>
      <c r="E57" s="68">
        <f>ROUNDUP('Superv Modulo 1 - Remuneração'!$E$37*D57,2)</f>
        <v>0</v>
      </c>
    </row>
    <row r="58" spans="1:5" s="20" customFormat="1" ht="12.75" x14ac:dyDescent="0.2">
      <c r="A58" s="71" t="s">
        <v>208</v>
      </c>
      <c r="B58" s="72"/>
      <c r="C58" s="73"/>
      <c r="D58" s="70">
        <v>0</v>
      </c>
      <c r="E58" s="68">
        <f>ROUNDUP('Superv Modulo 1 - Remuneração'!$E$37*D58,2)</f>
        <v>0</v>
      </c>
    </row>
    <row r="59" spans="1:5" s="20" customFormat="1" ht="12.75" x14ac:dyDescent="0.2">
      <c r="A59" s="46"/>
      <c r="B59" s="47" t="s">
        <v>176</v>
      </c>
      <c r="C59" s="42" t="s">
        <v>209</v>
      </c>
      <c r="D59" s="89">
        <f>SUM(D46:D52)</f>
        <v>0.1038</v>
      </c>
      <c r="E59" s="90">
        <f>SUM(E46:E52)</f>
        <v>252.99</v>
      </c>
    </row>
    <row r="60" spans="1:5" s="20" customFormat="1" ht="26.25" thickBot="1" x14ac:dyDescent="0.25">
      <c r="A60" s="81" t="s">
        <v>210</v>
      </c>
      <c r="B60" s="86" t="s">
        <v>211</v>
      </c>
      <c r="C60" s="87" t="s">
        <v>180</v>
      </c>
      <c r="D60" s="88">
        <f>ROUNDUP(D59*$D$36,5)</f>
        <v>3.7679999999999998E-2</v>
      </c>
      <c r="E60" s="68">
        <f>ROUNDUP('Superv Modulo 1 - Remuneração'!$E$37*D60,2)</f>
        <v>91.83</v>
      </c>
    </row>
    <row r="61" spans="1:5" s="20" customFormat="1" ht="13.5" thickBot="1" x14ac:dyDescent="0.25">
      <c r="A61" s="75"/>
      <c r="B61" s="76" t="s">
        <v>212</v>
      </c>
      <c r="C61" s="91"/>
      <c r="D61" s="78">
        <f>SUM(D59:D60)</f>
        <v>0.14147999999999999</v>
      </c>
      <c r="E61" s="92">
        <f>SUM(E59:E60)</f>
        <v>344.82</v>
      </c>
    </row>
    <row r="62" spans="1:5" s="20" customFormat="1" ht="12.75" x14ac:dyDescent="0.2">
      <c r="B62" s="93"/>
      <c r="C62" s="94"/>
      <c r="D62" s="94"/>
      <c r="E62" s="94"/>
    </row>
    <row r="63" spans="1:5" s="20" customFormat="1" ht="12.75" x14ac:dyDescent="0.2">
      <c r="A63" s="57" t="s">
        <v>213</v>
      </c>
      <c r="B63" s="80"/>
      <c r="C63" s="81" t="s">
        <v>52</v>
      </c>
      <c r="D63" s="82" t="s">
        <v>139</v>
      </c>
      <c r="E63" s="83" t="s">
        <v>53</v>
      </c>
    </row>
    <row r="64" spans="1:5" s="20" customFormat="1" ht="12.75" x14ac:dyDescent="0.2">
      <c r="A64" s="33" t="s">
        <v>214</v>
      </c>
      <c r="B64" s="33" t="s">
        <v>215</v>
      </c>
      <c r="C64" s="49" t="s">
        <v>216</v>
      </c>
      <c r="D64" s="95">
        <v>4.1999999999999997E-3</v>
      </c>
      <c r="E64" s="68">
        <f>ROUNDUP('Superv Modulo 1 - Remuneração'!$E$37*D64,2)</f>
        <v>10.24</v>
      </c>
    </row>
    <row r="65" spans="1:5" s="20" customFormat="1" ht="25.5" x14ac:dyDescent="0.2">
      <c r="A65" s="33" t="s">
        <v>217</v>
      </c>
      <c r="B65" s="59" t="s">
        <v>218</v>
      </c>
      <c r="C65" s="42" t="s">
        <v>219</v>
      </c>
      <c r="D65" s="96">
        <f>ROUNDUP(D64*$D$22,5)</f>
        <v>3.4000000000000002E-4</v>
      </c>
      <c r="E65" s="68">
        <f>ROUNDUP('Superv Modulo 1 - Remuneração'!$E$37*D65,2)</f>
        <v>0.83</v>
      </c>
    </row>
    <row r="66" spans="1:5" s="20" customFormat="1" ht="12.75" x14ac:dyDescent="0.2">
      <c r="A66" s="33" t="s">
        <v>220</v>
      </c>
      <c r="B66" s="33" t="s">
        <v>221</v>
      </c>
      <c r="C66" s="49" t="s">
        <v>222</v>
      </c>
      <c r="D66" s="95">
        <v>0.02</v>
      </c>
      <c r="E66" s="68">
        <f>ROUNDUP('Superv Modulo 1 - Remuneração'!$E$37*D66,2)</f>
        <v>48.74</v>
      </c>
    </row>
    <row r="67" spans="1:5" s="20" customFormat="1" ht="12.75" x14ac:dyDescent="0.2">
      <c r="A67" s="33" t="s">
        <v>223</v>
      </c>
      <c r="B67" s="33" t="s">
        <v>224</v>
      </c>
      <c r="C67" s="49" t="s">
        <v>216</v>
      </c>
      <c r="D67" s="95">
        <v>1.9400000000000001E-2</v>
      </c>
      <c r="E67" s="68">
        <f>ROUNDUP('Superv Modulo 1 - Remuneração'!$E$37*D67,2)</f>
        <v>47.28</v>
      </c>
    </row>
    <row r="68" spans="1:5" s="20" customFormat="1" ht="25.5" x14ac:dyDescent="0.2">
      <c r="A68" s="33" t="s">
        <v>225</v>
      </c>
      <c r="B68" s="33" t="s">
        <v>226</v>
      </c>
      <c r="C68" s="42" t="s">
        <v>227</v>
      </c>
      <c r="D68" s="89">
        <f>ROUNDUP(D67*$D$36,5)</f>
        <v>7.0499999999999998E-3</v>
      </c>
      <c r="E68" s="68">
        <f>ROUNDUP('Superv Modulo 1 - Remuneração'!$E$37*D68,2)</f>
        <v>17.190000000000001</v>
      </c>
    </row>
    <row r="69" spans="1:5" s="20" customFormat="1" ht="12.75" x14ac:dyDescent="0.2">
      <c r="A69" s="33" t="s">
        <v>228</v>
      </c>
      <c r="B69" s="33" t="s">
        <v>229</v>
      </c>
      <c r="C69" s="49" t="s">
        <v>222</v>
      </c>
      <c r="D69" s="95">
        <v>0.02</v>
      </c>
      <c r="E69" s="68">
        <f>ROUNDUP('Superv Modulo 1 - Remuneração'!$E$37*D69,2)</f>
        <v>48.74</v>
      </c>
    </row>
    <row r="70" spans="1:5" s="20" customFormat="1" ht="12.75" x14ac:dyDescent="0.2">
      <c r="A70" s="33" t="s">
        <v>230</v>
      </c>
      <c r="B70" s="33" t="s">
        <v>72</v>
      </c>
      <c r="C70" s="42" t="s">
        <v>231</v>
      </c>
      <c r="D70" s="97">
        <f>SUM(D71:D76)</f>
        <v>0</v>
      </c>
      <c r="E70" s="68">
        <f>SUM(E71:E76)</f>
        <v>0</v>
      </c>
    </row>
    <row r="71" spans="1:5" s="20" customFormat="1" ht="12.75" x14ac:dyDescent="0.2">
      <c r="A71" s="44" t="s">
        <v>232</v>
      </c>
      <c r="B71" s="45" t="s">
        <v>233</v>
      </c>
      <c r="C71" s="36"/>
      <c r="D71" s="70"/>
      <c r="E71" s="68">
        <f>ROUNDUP('Superv Modulo 1 - Remuneração'!$E$37*D71,2)</f>
        <v>0</v>
      </c>
    </row>
    <row r="72" spans="1:5" s="20" customFormat="1" ht="12.75" x14ac:dyDescent="0.2">
      <c r="A72" s="44" t="s">
        <v>234</v>
      </c>
      <c r="B72" s="45"/>
      <c r="C72" s="36"/>
      <c r="D72" s="70"/>
      <c r="E72" s="68">
        <f>ROUNDUP('Superv Modulo 1 - Remuneração'!$E$37*D72,2)</f>
        <v>0</v>
      </c>
    </row>
    <row r="73" spans="1:5" s="20" customFormat="1" ht="12.75" x14ac:dyDescent="0.2">
      <c r="A73" s="44" t="s">
        <v>235</v>
      </c>
      <c r="B73" s="45"/>
      <c r="C73" s="36"/>
      <c r="D73" s="70"/>
      <c r="E73" s="68">
        <f>ROUNDUP('Superv Modulo 1 - Remuneração'!$E$37*D73,2)</f>
        <v>0</v>
      </c>
    </row>
    <row r="74" spans="1:5" s="20" customFormat="1" ht="12.75" x14ac:dyDescent="0.2">
      <c r="A74" s="44" t="s">
        <v>236</v>
      </c>
      <c r="B74" s="45"/>
      <c r="C74" s="36"/>
      <c r="D74" s="70"/>
      <c r="E74" s="68">
        <f>ROUNDUP('Superv Modulo 1 - Remuneração'!$E$37*D74,2)</f>
        <v>0</v>
      </c>
    </row>
    <row r="75" spans="1:5" s="20" customFormat="1" ht="12.75" x14ac:dyDescent="0.2">
      <c r="A75" s="44" t="s">
        <v>237</v>
      </c>
      <c r="B75" s="45"/>
      <c r="C75" s="36"/>
      <c r="D75" s="70"/>
      <c r="E75" s="68">
        <f>ROUNDUP('Superv Modulo 1 - Remuneração'!$E$37*D75,2)</f>
        <v>0</v>
      </c>
    </row>
    <row r="76" spans="1:5" s="20" customFormat="1" ht="13.5" thickBot="1" x14ac:dyDescent="0.25">
      <c r="A76" s="71" t="s">
        <v>238</v>
      </c>
      <c r="B76" s="72"/>
      <c r="C76" s="73"/>
      <c r="D76" s="74"/>
      <c r="E76" s="68">
        <f>ROUNDUP('Superv Modulo 1 - Remuneração'!$E$37*D76,2)</f>
        <v>0</v>
      </c>
    </row>
    <row r="77" spans="1:5" s="20" customFormat="1" ht="13.5" thickBot="1" x14ac:dyDescent="0.25">
      <c r="A77" s="75"/>
      <c r="B77" s="76" t="s">
        <v>239</v>
      </c>
      <c r="C77" s="77"/>
      <c r="D77" s="98">
        <f>SUM(D64:D70)</f>
        <v>7.0989999999999998E-2</v>
      </c>
      <c r="E77" s="79">
        <f>SUM(E64:E70)</f>
        <v>173.02</v>
      </c>
    </row>
    <row r="79" spans="1:5" s="20" customFormat="1" ht="12.75" x14ac:dyDescent="0.2">
      <c r="A79" s="57" t="s">
        <v>240</v>
      </c>
      <c r="B79" s="57"/>
      <c r="C79" s="81" t="s">
        <v>52</v>
      </c>
      <c r="D79" s="35" t="s">
        <v>139</v>
      </c>
      <c r="E79" s="35" t="s">
        <v>53</v>
      </c>
    </row>
    <row r="80" spans="1:5" s="20" customFormat="1" ht="12.75" x14ac:dyDescent="0.2">
      <c r="A80" s="33" t="s">
        <v>241</v>
      </c>
      <c r="B80" s="45"/>
      <c r="C80" s="36"/>
      <c r="D80" s="70">
        <v>0</v>
      </c>
      <c r="E80" s="68">
        <f>ROUNDUP('Superv Modulo 1 - Remuneração'!$E$37*D80,2)</f>
        <v>0</v>
      </c>
    </row>
    <row r="81" spans="1:5" s="20" customFormat="1" ht="12.75" x14ac:dyDescent="0.2">
      <c r="A81" s="33" t="s">
        <v>242</v>
      </c>
      <c r="B81" s="45"/>
      <c r="C81" s="36"/>
      <c r="D81" s="70">
        <v>0</v>
      </c>
      <c r="E81" s="68">
        <f>ROUNDUP('Superv Modulo 1 - Remuneração'!$E$37*D81,2)</f>
        <v>0</v>
      </c>
    </row>
    <row r="82" spans="1:5" s="20" customFormat="1" ht="12.75" x14ac:dyDescent="0.2">
      <c r="A82" s="33" t="s">
        <v>243</v>
      </c>
      <c r="B82" s="45"/>
      <c r="C82" s="36"/>
      <c r="D82" s="70">
        <v>0</v>
      </c>
      <c r="E82" s="68">
        <f>ROUNDUP('Superv Modulo 1 - Remuneração'!$E$37*D82,2)</f>
        <v>0</v>
      </c>
    </row>
    <row r="83" spans="1:5" s="20" customFormat="1" ht="12.75" x14ac:dyDescent="0.2">
      <c r="A83" s="33" t="s">
        <v>244</v>
      </c>
      <c r="B83" s="45"/>
      <c r="C83" s="36"/>
      <c r="D83" s="70">
        <v>0</v>
      </c>
      <c r="E83" s="68">
        <f>ROUNDUP('Superv Modulo 1 - Remuneração'!$E$37*D83,2)</f>
        <v>0</v>
      </c>
    </row>
    <row r="84" spans="1:5" s="20" customFormat="1" ht="12.75" x14ac:dyDescent="0.2">
      <c r="A84" s="33" t="s">
        <v>245</v>
      </c>
      <c r="B84" s="45"/>
      <c r="C84" s="36"/>
      <c r="D84" s="70">
        <v>0</v>
      </c>
      <c r="E84" s="68">
        <f>ROUNDUP('Superv Modulo 1 - Remuneração'!$E$37*D84,2)</f>
        <v>0</v>
      </c>
    </row>
    <row r="85" spans="1:5" s="20" customFormat="1" ht="13.5" thickBot="1" x14ac:dyDescent="0.25">
      <c r="A85" s="81" t="s">
        <v>246</v>
      </c>
      <c r="B85" s="72"/>
      <c r="C85" s="73"/>
      <c r="D85" s="74">
        <v>0</v>
      </c>
      <c r="E85" s="68">
        <f>ROUNDUP('Superv Modulo 1 - Remuneração'!$E$37*D85,2)</f>
        <v>0</v>
      </c>
    </row>
    <row r="86" spans="1:5" s="20" customFormat="1" ht="13.5" thickBot="1" x14ac:dyDescent="0.25">
      <c r="A86" s="75"/>
      <c r="B86" s="76" t="s">
        <v>247</v>
      </c>
      <c r="C86" s="77"/>
      <c r="D86" s="98">
        <f>SUM(D80:D85)</f>
        <v>0</v>
      </c>
      <c r="E86" s="79">
        <f>SUM(E80:E85)</f>
        <v>0</v>
      </c>
    </row>
    <row r="88" spans="1:5" ht="15.75" thickBot="1" x14ac:dyDescent="0.3">
      <c r="A88" s="99" t="s">
        <v>248</v>
      </c>
      <c r="B88" s="99"/>
      <c r="C88" s="99"/>
      <c r="D88" s="99"/>
      <c r="E88" s="99"/>
    </row>
    <row r="89" spans="1:5" x14ac:dyDescent="0.25">
      <c r="A89" s="100"/>
      <c r="B89" s="101" t="str">
        <f>A20</f>
        <v>Submódulo 3.1. Encargos previdenciários e FGTS</v>
      </c>
      <c r="C89" s="102"/>
      <c r="D89" s="103">
        <f>D36</f>
        <v>0.36299999999999999</v>
      </c>
      <c r="E89" s="104">
        <f>E36</f>
        <v>884.66</v>
      </c>
    </row>
    <row r="90" spans="1:5" x14ac:dyDescent="0.25">
      <c r="A90" s="105"/>
      <c r="B90" s="33" t="str">
        <f>A38</f>
        <v>Submódulo 3.2.  13º Salário e Adicional de férias</v>
      </c>
      <c r="C90" s="34"/>
      <c r="D90" s="106">
        <f>D43</f>
        <v>0.15129999999999999</v>
      </c>
      <c r="E90" s="107">
        <f>E43</f>
        <v>368.72</v>
      </c>
    </row>
    <row r="91" spans="1:5" x14ac:dyDescent="0.25">
      <c r="A91" s="105"/>
      <c r="B91" s="33" t="str">
        <f>A45</f>
        <v>Submódulo 3.3. Custo de Reposição do Profissional Ausente</v>
      </c>
      <c r="C91" s="34"/>
      <c r="D91" s="106">
        <f>D61</f>
        <v>0.14147999999999999</v>
      </c>
      <c r="E91" s="107">
        <f>E61</f>
        <v>344.82</v>
      </c>
    </row>
    <row r="92" spans="1:5" x14ac:dyDescent="0.25">
      <c r="A92" s="105"/>
      <c r="B92" s="108" t="str">
        <f>A63</f>
        <v>Submódulo 3.4. Provisão para Rescisão</v>
      </c>
      <c r="C92" s="34"/>
      <c r="D92" s="106">
        <f>D77</f>
        <v>7.0989999999999998E-2</v>
      </c>
      <c r="E92" s="107">
        <f>E77</f>
        <v>173.02</v>
      </c>
    </row>
    <row r="93" spans="1:5" ht="15.75" thickBot="1" x14ac:dyDescent="0.3">
      <c r="A93" s="105"/>
      <c r="B93" s="81" t="str">
        <f>A79</f>
        <v>Submódulo 3.5. Outros encargos sociais e trabalhistas</v>
      </c>
      <c r="C93" s="109"/>
      <c r="D93" s="110">
        <f>D86</f>
        <v>0</v>
      </c>
      <c r="E93" s="111">
        <f>E86</f>
        <v>0</v>
      </c>
    </row>
    <row r="94" spans="1:5" ht="15.75" thickBot="1" x14ac:dyDescent="0.3">
      <c r="A94" s="112"/>
      <c r="B94" s="113" t="s">
        <v>249</v>
      </c>
      <c r="C94" s="77"/>
      <c r="D94" s="114">
        <f>SUM(D89:D93)</f>
        <v>0.72677000000000003</v>
      </c>
      <c r="E94" s="115">
        <f>SUM(E89:E93)</f>
        <v>1771.22</v>
      </c>
    </row>
    <row r="96" spans="1:5" x14ac:dyDescent="0.25">
      <c r="A96" s="20" t="s">
        <v>133</v>
      </c>
    </row>
    <row r="97" spans="1:5" ht="29.25" customHeight="1" x14ac:dyDescent="0.25">
      <c r="A97" s="396" t="s">
        <v>250</v>
      </c>
      <c r="B97" s="396"/>
      <c r="C97" s="396"/>
      <c r="D97" s="396"/>
      <c r="E97" s="396"/>
    </row>
    <row r="98" spans="1:5" x14ac:dyDescent="0.25">
      <c r="A98" s="395" t="s">
        <v>251</v>
      </c>
      <c r="B98" s="395"/>
      <c r="C98" s="395"/>
      <c r="D98" s="395"/>
      <c r="E98" s="395"/>
    </row>
    <row r="99" spans="1:5" ht="28.5" customHeight="1" x14ac:dyDescent="0.25">
      <c r="A99" s="396" t="s">
        <v>252</v>
      </c>
      <c r="B99" s="396"/>
      <c r="C99" s="396"/>
      <c r="D99" s="396"/>
      <c r="E99" s="396"/>
    </row>
  </sheetData>
  <sheetProtection password="876C" sheet="1" objects="1" scenarios="1"/>
  <mergeCells count="14">
    <mergeCell ref="A98:E98"/>
    <mergeCell ref="A99:E99"/>
    <mergeCell ref="C11:E11"/>
    <mergeCell ref="C13:E13"/>
    <mergeCell ref="C14:E14"/>
    <mergeCell ref="C15:E15"/>
    <mergeCell ref="C16:E16"/>
    <mergeCell ref="A97:E97"/>
    <mergeCell ref="C10:E10"/>
    <mergeCell ref="C3:E3"/>
    <mergeCell ref="C4:E4"/>
    <mergeCell ref="C5:E5"/>
    <mergeCell ref="C7:E7"/>
    <mergeCell ref="C8:E8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10" workbookViewId="0">
      <selection activeCell="I33" sqref="I33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253</v>
      </c>
      <c r="B1" s="25"/>
      <c r="C1" s="26"/>
      <c r="D1" s="26"/>
      <c r="E1" s="26"/>
    </row>
    <row r="3" spans="1:5" s="20" customFormat="1" ht="12.75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2.75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2.75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12.75" x14ac:dyDescent="0.2">
      <c r="C6" s="28"/>
      <c r="D6" s="28"/>
      <c r="E6" s="28"/>
    </row>
    <row r="7" spans="1:5" s="20" customFormat="1" ht="12.75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2.75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12.75" x14ac:dyDescent="0.2">
      <c r="C9" s="28"/>
      <c r="D9" s="28"/>
      <c r="E9" s="28"/>
    </row>
    <row r="10" spans="1:5" s="20" customFormat="1" ht="12.75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2.75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2.75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2.75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2.75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2.75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2.75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10" s="20" customFormat="1" ht="12.75" x14ac:dyDescent="0.2">
      <c r="C17" s="31"/>
      <c r="D17" s="31"/>
      <c r="E17" s="31"/>
    </row>
    <row r="18" spans="1:10" s="20" customFormat="1" ht="12.75" x14ac:dyDescent="0.2">
      <c r="A18" s="99" t="s">
        <v>392</v>
      </c>
      <c r="B18" s="99"/>
      <c r="C18" s="99"/>
      <c r="D18" s="99"/>
      <c r="E18" s="99"/>
    </row>
    <row r="19" spans="1:10" s="20" customFormat="1" ht="12.75" x14ac:dyDescent="0.2">
      <c r="A19" s="116"/>
      <c r="B19" s="33" t="s">
        <v>51</v>
      </c>
      <c r="C19" s="34"/>
      <c r="D19" s="117"/>
      <c r="E19" s="118">
        <f>'Superv Modulo 1 - Remuneração'!$E$37</f>
        <v>2436.9699999999998</v>
      </c>
    </row>
    <row r="20" spans="1:10" s="20" customFormat="1" ht="12.75" x14ac:dyDescent="0.2">
      <c r="A20" s="116"/>
      <c r="B20" s="33" t="s">
        <v>86</v>
      </c>
      <c r="C20" s="34"/>
      <c r="D20" s="34"/>
      <c r="E20" s="118">
        <f>'Superv Modulo 2 - Beneficios'!$E$34</f>
        <v>572.62</v>
      </c>
    </row>
    <row r="21" spans="1:10" s="20" customFormat="1" ht="12.75" x14ac:dyDescent="0.2">
      <c r="A21" s="116"/>
      <c r="B21" s="33" t="s">
        <v>137</v>
      </c>
      <c r="C21" s="34"/>
      <c r="D21" s="117"/>
      <c r="E21" s="118">
        <f>'Superv Modulo 3 - Encargos'!$E$94</f>
        <v>1771.22</v>
      </c>
    </row>
    <row r="22" spans="1:10" s="20" customFormat="1" ht="12.75" x14ac:dyDescent="0.2">
      <c r="A22" s="116"/>
      <c r="B22" s="47" t="s">
        <v>255</v>
      </c>
      <c r="C22" s="34"/>
      <c r="D22" s="119"/>
      <c r="E22" s="120">
        <f>SUM(E19:E21)</f>
        <v>4780.8100000000004</v>
      </c>
    </row>
    <row r="23" spans="1:10" s="20" customFormat="1" ht="12.75" x14ac:dyDescent="0.2"/>
    <row r="24" spans="1:10" s="20" customFormat="1" ht="12.75" x14ac:dyDescent="0.2"/>
    <row r="25" spans="1:10" s="20" customFormat="1" ht="12.75" x14ac:dyDescent="0.2">
      <c r="A25" s="99" t="s">
        <v>256</v>
      </c>
      <c r="B25" s="32"/>
      <c r="C25" s="32"/>
      <c r="D25" s="32"/>
      <c r="E25" s="32"/>
    </row>
    <row r="26" spans="1:10" s="28" customFormat="1" ht="12.75" x14ac:dyDescent="0.2">
      <c r="A26" s="66"/>
      <c r="C26" s="33" t="s">
        <v>52</v>
      </c>
      <c r="D26" s="83" t="s">
        <v>139</v>
      </c>
      <c r="E26" s="83" t="s">
        <v>53</v>
      </c>
    </row>
    <row r="27" spans="1:10" s="20" customFormat="1" ht="39.75" x14ac:dyDescent="0.3">
      <c r="A27" s="33" t="s">
        <v>257</v>
      </c>
      <c r="B27" s="33" t="s">
        <v>258</v>
      </c>
      <c r="C27" s="121" t="s">
        <v>259</v>
      </c>
      <c r="D27" s="122">
        <v>5.21E-2</v>
      </c>
      <c r="E27" s="123">
        <f>ROUNDUP($E$22*(D27),2)</f>
        <v>249.09</v>
      </c>
    </row>
    <row r="28" spans="1:10" s="20" customFormat="1" ht="12.75" x14ac:dyDescent="0.2">
      <c r="A28" s="34"/>
      <c r="B28" s="47" t="s">
        <v>260</v>
      </c>
      <c r="C28" s="47" t="s">
        <v>261</v>
      </c>
      <c r="D28" s="124"/>
      <c r="E28" s="125">
        <f>SUM(E22,E27)</f>
        <v>5029.8999999999996</v>
      </c>
    </row>
    <row r="29" spans="1:10" s="20" customFormat="1" ht="27" x14ac:dyDescent="0.3">
      <c r="A29" s="33" t="s">
        <v>262</v>
      </c>
      <c r="B29" s="33" t="s">
        <v>263</v>
      </c>
      <c r="C29" s="121" t="s">
        <v>264</v>
      </c>
      <c r="D29" s="122">
        <v>4.3999999999999997E-2</v>
      </c>
      <c r="E29" s="123">
        <f>ROUNDUP($E$28*(D29),2)</f>
        <v>221.32</v>
      </c>
      <c r="F29" s="126"/>
      <c r="J29" s="127"/>
    </row>
    <row r="30" spans="1:10" s="20" customFormat="1" ht="12.75" x14ac:dyDescent="0.2">
      <c r="A30" s="46"/>
      <c r="B30" s="47" t="s">
        <v>265</v>
      </c>
      <c r="C30" s="47" t="s">
        <v>266</v>
      </c>
      <c r="D30" s="124"/>
      <c r="E30" s="128">
        <f>E27+E29</f>
        <v>470.41</v>
      </c>
    </row>
    <row r="31" spans="1:10" s="20" customFormat="1" ht="12.75" x14ac:dyDescent="0.2"/>
    <row r="32" spans="1:10" x14ac:dyDescent="0.25">
      <c r="A32" s="20" t="s">
        <v>133</v>
      </c>
      <c r="B32" s="20"/>
      <c r="C32" s="20"/>
      <c r="D32" s="20"/>
      <c r="E32" s="20"/>
    </row>
    <row r="33" spans="1:5" x14ac:dyDescent="0.25">
      <c r="A33" s="396" t="s">
        <v>267</v>
      </c>
      <c r="B33" s="396"/>
      <c r="C33" s="396"/>
      <c r="D33" s="396"/>
      <c r="E33" s="396"/>
    </row>
    <row r="34" spans="1:5" x14ac:dyDescent="0.25">
      <c r="A34" s="395" t="s">
        <v>268</v>
      </c>
      <c r="B34" s="395"/>
      <c r="C34" s="395"/>
      <c r="D34" s="395"/>
      <c r="E34" s="395"/>
    </row>
    <row r="35" spans="1:5" x14ac:dyDescent="0.25">
      <c r="A35" s="396" t="s">
        <v>269</v>
      </c>
      <c r="B35" s="396"/>
      <c r="C35" s="396"/>
      <c r="D35" s="396"/>
      <c r="E35" s="396"/>
    </row>
    <row r="36" spans="1:5" x14ac:dyDescent="0.25">
      <c r="A36" s="397" t="s">
        <v>270</v>
      </c>
      <c r="B36" s="395"/>
      <c r="C36" s="395"/>
      <c r="D36" s="395"/>
      <c r="E36" s="395"/>
    </row>
    <row r="37" spans="1:5" x14ac:dyDescent="0.25">
      <c r="A37" s="398" t="s">
        <v>271</v>
      </c>
      <c r="B37" s="396"/>
      <c r="C37" s="396"/>
      <c r="D37" s="396"/>
      <c r="E37" s="396"/>
    </row>
  </sheetData>
  <sheetProtection password="876C" sheet="1" objects="1" scenarios="1"/>
  <mergeCells count="16">
    <mergeCell ref="A34:E34"/>
    <mergeCell ref="A35:E35"/>
    <mergeCell ref="A36:E36"/>
    <mergeCell ref="A37:E37"/>
    <mergeCell ref="C11:E11"/>
    <mergeCell ref="C13:E13"/>
    <mergeCell ref="C14:E14"/>
    <mergeCell ref="C15:E15"/>
    <mergeCell ref="C16:E16"/>
    <mergeCell ref="A33:E33"/>
    <mergeCell ref="C10:E10"/>
    <mergeCell ref="C3:E3"/>
    <mergeCell ref="C4:E4"/>
    <mergeCell ref="C5:E5"/>
    <mergeCell ref="C7:E7"/>
    <mergeCell ref="C8:E8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opLeftCell="A4" workbookViewId="0">
      <selection activeCell="E19" sqref="E19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272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5" customHeight="1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5" customHeight="1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7" s="20" customFormat="1" ht="12.75" x14ac:dyDescent="0.2">
      <c r="C17" s="31"/>
      <c r="D17" s="31"/>
      <c r="E17" s="31"/>
    </row>
    <row r="18" spans="1:7" s="20" customFormat="1" ht="12.75" x14ac:dyDescent="0.2">
      <c r="A18" s="129" t="s">
        <v>254</v>
      </c>
      <c r="B18" s="129"/>
      <c r="C18" s="129"/>
      <c r="D18" s="129"/>
      <c r="E18" s="129"/>
    </row>
    <row r="19" spans="1:7" s="20" customFormat="1" ht="12.75" x14ac:dyDescent="0.2">
      <c r="A19" s="130"/>
      <c r="B19" s="33" t="s">
        <v>51</v>
      </c>
      <c r="C19" s="34"/>
      <c r="D19" s="117"/>
      <c r="E19" s="131">
        <f>'Superv Modulo 1 - Remuneração'!$E$37</f>
        <v>2436.9699999999998</v>
      </c>
    </row>
    <row r="20" spans="1:7" s="20" customFormat="1" ht="12.75" x14ac:dyDescent="0.2">
      <c r="A20" s="130"/>
      <c r="B20" s="33" t="s">
        <v>86</v>
      </c>
      <c r="C20" s="34"/>
      <c r="D20" s="34"/>
      <c r="E20" s="131">
        <f>'Superv Modulo 2 - Beneficios'!$E$34</f>
        <v>572.62</v>
      </c>
    </row>
    <row r="21" spans="1:7" s="20" customFormat="1" ht="12.75" x14ac:dyDescent="0.2">
      <c r="A21" s="130"/>
      <c r="B21" s="33" t="s">
        <v>137</v>
      </c>
      <c r="C21" s="34"/>
      <c r="D21" s="117"/>
      <c r="E21" s="131">
        <f>'Superv Modulo 3 - Encargos'!$E$94</f>
        <v>1771.22</v>
      </c>
    </row>
    <row r="22" spans="1:7" s="20" customFormat="1" ht="12.75" x14ac:dyDescent="0.2">
      <c r="A22" s="130"/>
      <c r="B22" s="33" t="s">
        <v>256</v>
      </c>
      <c r="C22" s="34"/>
      <c r="D22" s="117"/>
      <c r="E22" s="131">
        <f>'Superv Modulo 4 - D.I. Lucro'!$E$30</f>
        <v>470.41</v>
      </c>
    </row>
    <row r="23" spans="1:7" s="20" customFormat="1" ht="12.75" x14ac:dyDescent="0.2">
      <c r="A23" s="130"/>
      <c r="B23" s="47" t="s">
        <v>273</v>
      </c>
      <c r="C23" s="132"/>
      <c r="D23" s="119"/>
      <c r="E23" s="133">
        <f>SUM(E19:E22)</f>
        <v>5251.22</v>
      </c>
    </row>
    <row r="24" spans="1:7" s="20" customFormat="1" ht="12.75" x14ac:dyDescent="0.2"/>
    <row r="25" spans="1:7" s="20" customFormat="1" ht="12.75" x14ac:dyDescent="0.2"/>
    <row r="26" spans="1:7" s="20" customFormat="1" ht="12.75" x14ac:dyDescent="0.2">
      <c r="A26" s="99" t="s">
        <v>274</v>
      </c>
      <c r="B26" s="32"/>
      <c r="C26" s="32"/>
      <c r="D26" s="32"/>
      <c r="E26" s="32"/>
    </row>
    <row r="27" spans="1:7" s="28" customFormat="1" ht="12.75" x14ac:dyDescent="0.2">
      <c r="A27" s="66"/>
      <c r="B27" s="66"/>
      <c r="C27" s="33" t="s">
        <v>52</v>
      </c>
      <c r="D27" s="35" t="s">
        <v>139</v>
      </c>
      <c r="E27" s="35" t="s">
        <v>53</v>
      </c>
    </row>
    <row r="28" spans="1:7" s="28" customFormat="1" ht="18.75" x14ac:dyDescent="0.3">
      <c r="A28" s="59" t="s">
        <v>275</v>
      </c>
      <c r="B28" s="134" t="s">
        <v>276</v>
      </c>
      <c r="C28" s="135"/>
      <c r="D28" s="136">
        <v>0.05</v>
      </c>
      <c r="E28" s="137">
        <f>ROUNDUP(D28*($E$23/(1-$D$40)),2)</f>
        <v>306.2</v>
      </c>
    </row>
    <row r="29" spans="1:7" s="20" customFormat="1" ht="18.75" x14ac:dyDescent="0.3">
      <c r="A29" s="33" t="s">
        <v>277</v>
      </c>
      <c r="B29" s="138" t="s">
        <v>278</v>
      </c>
      <c r="C29" s="135"/>
      <c r="D29" s="136">
        <v>7.5999999999999998E-2</v>
      </c>
      <c r="E29" s="137">
        <f>ROUNDUP(D29*($E$23/(1-$D$40)),2)</f>
        <v>465.42</v>
      </c>
      <c r="G29" s="28"/>
    </row>
    <row r="30" spans="1:7" s="20" customFormat="1" ht="18.75" x14ac:dyDescent="0.3">
      <c r="A30" s="33" t="s">
        <v>279</v>
      </c>
      <c r="B30" s="138" t="s">
        <v>280</v>
      </c>
      <c r="C30" s="135"/>
      <c r="D30" s="136">
        <v>1.6500000000000001E-2</v>
      </c>
      <c r="E30" s="137">
        <f>ROUNDUP(D30*($E$23/(1-$D$40)),2)</f>
        <v>101.05</v>
      </c>
      <c r="G30" s="28"/>
    </row>
    <row r="31" spans="1:7" s="20" customFormat="1" ht="12.75" x14ac:dyDescent="0.2">
      <c r="A31" s="33" t="s">
        <v>281</v>
      </c>
      <c r="B31" s="33" t="s">
        <v>72</v>
      </c>
      <c r="C31" s="42" t="s">
        <v>282</v>
      </c>
      <c r="D31" s="139">
        <f>SUM(D32:D39)</f>
        <v>0</v>
      </c>
      <c r="E31" s="137">
        <f>SUM(E32:E39)</f>
        <v>0</v>
      </c>
      <c r="G31" s="140"/>
    </row>
    <row r="32" spans="1:7" s="20" customFormat="1" ht="15.75" x14ac:dyDescent="0.25">
      <c r="A32" s="44" t="s">
        <v>283</v>
      </c>
      <c r="B32" s="141"/>
      <c r="C32" s="135"/>
      <c r="D32" s="142"/>
      <c r="E32" s="137">
        <f t="shared" ref="E32:E39" si="0">ROUNDUP(D32*($E$23/(1-$D$40)),2)</f>
        <v>0</v>
      </c>
      <c r="G32" s="28"/>
    </row>
    <row r="33" spans="1:7" s="20" customFormat="1" ht="15.75" x14ac:dyDescent="0.25">
      <c r="A33" s="44" t="s">
        <v>284</v>
      </c>
      <c r="B33" s="141"/>
      <c r="C33" s="135"/>
      <c r="D33" s="142"/>
      <c r="E33" s="137">
        <f t="shared" si="0"/>
        <v>0</v>
      </c>
      <c r="G33" s="28"/>
    </row>
    <row r="34" spans="1:7" s="20" customFormat="1" ht="15.75" x14ac:dyDescent="0.25">
      <c r="A34" s="44" t="s">
        <v>285</v>
      </c>
      <c r="B34" s="141"/>
      <c r="C34" s="135"/>
      <c r="D34" s="142"/>
      <c r="E34" s="137">
        <f t="shared" si="0"/>
        <v>0</v>
      </c>
      <c r="G34" s="28"/>
    </row>
    <row r="35" spans="1:7" s="20" customFormat="1" ht="15.75" x14ac:dyDescent="0.25">
      <c r="A35" s="44" t="s">
        <v>286</v>
      </c>
      <c r="B35" s="141"/>
      <c r="C35" s="135"/>
      <c r="D35" s="142"/>
      <c r="E35" s="137">
        <f t="shared" si="0"/>
        <v>0</v>
      </c>
      <c r="G35" s="28"/>
    </row>
    <row r="36" spans="1:7" s="20" customFormat="1" ht="15.75" x14ac:dyDescent="0.25">
      <c r="A36" s="44" t="s">
        <v>287</v>
      </c>
      <c r="B36" s="141"/>
      <c r="C36" s="135"/>
      <c r="D36" s="142"/>
      <c r="E36" s="137">
        <f t="shared" si="0"/>
        <v>0</v>
      </c>
      <c r="G36" s="28"/>
    </row>
    <row r="37" spans="1:7" s="20" customFormat="1" ht="15.75" x14ac:dyDescent="0.25">
      <c r="A37" s="44" t="s">
        <v>288</v>
      </c>
      <c r="B37" s="141"/>
      <c r="C37" s="135"/>
      <c r="D37" s="142"/>
      <c r="E37" s="137">
        <f t="shared" si="0"/>
        <v>0</v>
      </c>
      <c r="G37" s="28"/>
    </row>
    <row r="38" spans="1:7" s="20" customFormat="1" ht="15.75" x14ac:dyDescent="0.25">
      <c r="A38" s="44" t="s">
        <v>289</v>
      </c>
      <c r="B38" s="141"/>
      <c r="C38" s="135"/>
      <c r="D38" s="142"/>
      <c r="E38" s="137">
        <f t="shared" si="0"/>
        <v>0</v>
      </c>
      <c r="G38" s="28"/>
    </row>
    <row r="39" spans="1:7" s="20" customFormat="1" ht="15.75" x14ac:dyDescent="0.25">
      <c r="A39" s="44" t="s">
        <v>290</v>
      </c>
      <c r="B39" s="141"/>
      <c r="C39" s="135"/>
      <c r="D39" s="142"/>
      <c r="E39" s="137">
        <f t="shared" si="0"/>
        <v>0</v>
      </c>
      <c r="G39" s="28"/>
    </row>
    <row r="40" spans="1:7" s="20" customFormat="1" ht="12.75" x14ac:dyDescent="0.2">
      <c r="A40" s="34"/>
      <c r="B40" s="143" t="s">
        <v>291</v>
      </c>
      <c r="C40" s="34"/>
      <c r="D40" s="139">
        <f>SUM(D28:D31)</f>
        <v>0.14249999999999999</v>
      </c>
      <c r="E40" s="144">
        <f>SUM(E28:E31)</f>
        <v>872.67</v>
      </c>
      <c r="G40" s="140"/>
    </row>
    <row r="41" spans="1:7" s="20" customFormat="1" ht="12.75" x14ac:dyDescent="0.2"/>
    <row r="42" spans="1:7" s="20" customFormat="1" ht="12.75" x14ac:dyDescent="0.2">
      <c r="A42" s="20" t="s">
        <v>133</v>
      </c>
    </row>
    <row r="43" spans="1:7" s="20" customFormat="1" ht="12.75" x14ac:dyDescent="0.2">
      <c r="A43" s="396" t="s">
        <v>292</v>
      </c>
      <c r="B43" s="396"/>
      <c r="C43" s="396"/>
      <c r="D43" s="396"/>
      <c r="E43" s="396"/>
    </row>
    <row r="44" spans="1:7" s="20" customFormat="1" ht="30" customHeight="1" x14ac:dyDescent="0.2">
      <c r="A44" s="395" t="s">
        <v>293</v>
      </c>
      <c r="B44" s="395"/>
      <c r="C44" s="395"/>
      <c r="D44" s="395"/>
      <c r="E44" s="395"/>
    </row>
    <row r="45" spans="1:7" s="20" customFormat="1" ht="12.75" x14ac:dyDescent="0.2"/>
    <row r="46" spans="1:7" s="20" customFormat="1" ht="12.75" x14ac:dyDescent="0.2"/>
    <row r="47" spans="1:7" s="20" customFormat="1" ht="12.75" x14ac:dyDescent="0.2"/>
    <row r="48" spans="1:7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  <row r="66" s="20" customFormat="1" ht="12.75" x14ac:dyDescent="0.2"/>
    <row r="67" s="20" customFormat="1" ht="12.75" x14ac:dyDescent="0.2"/>
    <row r="68" s="20" customFormat="1" ht="12.75" x14ac:dyDescent="0.2"/>
    <row r="69" s="20" customFormat="1" ht="12.75" x14ac:dyDescent="0.2"/>
    <row r="70" s="20" customFormat="1" ht="12.75" x14ac:dyDescent="0.2"/>
    <row r="71" s="20" customFormat="1" ht="12.75" x14ac:dyDescent="0.2"/>
    <row r="72" s="20" customFormat="1" ht="12.75" x14ac:dyDescent="0.2"/>
    <row r="73" s="20" customFormat="1" ht="12.75" x14ac:dyDescent="0.2"/>
    <row r="74" s="20" customFormat="1" ht="12.75" x14ac:dyDescent="0.2"/>
    <row r="75" s="20" customFormat="1" ht="12.75" x14ac:dyDescent="0.2"/>
    <row r="76" s="20" customFormat="1" ht="12.75" x14ac:dyDescent="0.2"/>
    <row r="77" s="20" customFormat="1" ht="12.75" x14ac:dyDescent="0.2"/>
    <row r="78" s="20" customFormat="1" ht="12.75" x14ac:dyDescent="0.2"/>
    <row r="79" s="20" customFormat="1" ht="12.75" x14ac:dyDescent="0.2"/>
    <row r="80" s="20" customFormat="1" ht="12.75" x14ac:dyDescent="0.2"/>
    <row r="81" s="20" customFormat="1" ht="12.75" x14ac:dyDescent="0.2"/>
    <row r="82" s="20" customFormat="1" ht="12.75" x14ac:dyDescent="0.2"/>
    <row r="83" s="20" customFormat="1" ht="12.75" x14ac:dyDescent="0.2"/>
    <row r="84" s="20" customFormat="1" ht="12.75" x14ac:dyDescent="0.2"/>
    <row r="85" s="20" customFormat="1" ht="12.75" x14ac:dyDescent="0.2"/>
    <row r="86" s="20" customFormat="1" ht="12.75" x14ac:dyDescent="0.2"/>
    <row r="87" s="20" customFormat="1" ht="12.75" x14ac:dyDescent="0.2"/>
  </sheetData>
  <sheetProtection password="876C" sheet="1" objects="1" scenarios="1"/>
  <mergeCells count="13">
    <mergeCell ref="A44:E44"/>
    <mergeCell ref="C11:E11"/>
    <mergeCell ref="C13:E13"/>
    <mergeCell ref="C14:E14"/>
    <mergeCell ref="C15:E15"/>
    <mergeCell ref="C16:E16"/>
    <mergeCell ref="A43:E43"/>
    <mergeCell ref="C10:E10"/>
    <mergeCell ref="C3:E3"/>
    <mergeCell ref="C4:E4"/>
    <mergeCell ref="C5:E5"/>
    <mergeCell ref="C7:E7"/>
    <mergeCell ref="C8:E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topLeftCell="C7" zoomScale="90" zoomScaleNormal="90" workbookViewId="0">
      <selection activeCell="B24" sqref="B24"/>
    </sheetView>
  </sheetViews>
  <sheetFormatPr defaultRowHeight="12.75" x14ac:dyDescent="0.2"/>
  <cols>
    <col min="1" max="1" width="9.140625" style="20"/>
    <col min="2" max="2" width="52.85546875" style="20" customWidth="1"/>
    <col min="3" max="3" width="22" style="20" customWidth="1"/>
    <col min="4" max="4" width="61.42578125" style="20" customWidth="1"/>
    <col min="5" max="5" width="29.7109375" style="20" customWidth="1"/>
    <col min="6" max="6" width="27.42578125" style="20" customWidth="1"/>
    <col min="7" max="7" width="23.5703125" style="20" bestFit="1" customWidth="1"/>
    <col min="8" max="257" width="9.140625" style="20"/>
    <col min="258" max="258" width="52.85546875" style="20" customWidth="1"/>
    <col min="259" max="259" width="22" style="20" customWidth="1"/>
    <col min="260" max="260" width="61.42578125" style="20" customWidth="1"/>
    <col min="261" max="261" width="29.7109375" style="20" customWidth="1"/>
    <col min="262" max="262" width="27.42578125" style="20" customWidth="1"/>
    <col min="263" max="263" width="23.5703125" style="20" bestFit="1" customWidth="1"/>
    <col min="264" max="513" width="9.140625" style="20"/>
    <col min="514" max="514" width="52.85546875" style="20" customWidth="1"/>
    <col min="515" max="515" width="22" style="20" customWidth="1"/>
    <col min="516" max="516" width="61.42578125" style="20" customWidth="1"/>
    <col min="517" max="517" width="29.7109375" style="20" customWidth="1"/>
    <col min="518" max="518" width="27.42578125" style="20" customWidth="1"/>
    <col min="519" max="519" width="23.5703125" style="20" bestFit="1" customWidth="1"/>
    <col min="520" max="769" width="9.140625" style="20"/>
    <col min="770" max="770" width="52.85546875" style="20" customWidth="1"/>
    <col min="771" max="771" width="22" style="20" customWidth="1"/>
    <col min="772" max="772" width="61.42578125" style="20" customWidth="1"/>
    <col min="773" max="773" width="29.7109375" style="20" customWidth="1"/>
    <col min="774" max="774" width="27.42578125" style="20" customWidth="1"/>
    <col min="775" max="775" width="23.5703125" style="20" bestFit="1" customWidth="1"/>
    <col min="776" max="1025" width="9.140625" style="20"/>
    <col min="1026" max="1026" width="52.85546875" style="20" customWidth="1"/>
    <col min="1027" max="1027" width="22" style="20" customWidth="1"/>
    <col min="1028" max="1028" width="61.42578125" style="20" customWidth="1"/>
    <col min="1029" max="1029" width="29.7109375" style="20" customWidth="1"/>
    <col min="1030" max="1030" width="27.42578125" style="20" customWidth="1"/>
    <col min="1031" max="1031" width="23.5703125" style="20" bestFit="1" customWidth="1"/>
    <col min="1032" max="1281" width="9.140625" style="20"/>
    <col min="1282" max="1282" width="52.85546875" style="20" customWidth="1"/>
    <col min="1283" max="1283" width="22" style="20" customWidth="1"/>
    <col min="1284" max="1284" width="61.42578125" style="20" customWidth="1"/>
    <col min="1285" max="1285" width="29.7109375" style="20" customWidth="1"/>
    <col min="1286" max="1286" width="27.42578125" style="20" customWidth="1"/>
    <col min="1287" max="1287" width="23.5703125" style="20" bestFit="1" customWidth="1"/>
    <col min="1288" max="1537" width="9.140625" style="20"/>
    <col min="1538" max="1538" width="52.85546875" style="20" customWidth="1"/>
    <col min="1539" max="1539" width="22" style="20" customWidth="1"/>
    <col min="1540" max="1540" width="61.42578125" style="20" customWidth="1"/>
    <col min="1541" max="1541" width="29.7109375" style="20" customWidth="1"/>
    <col min="1542" max="1542" width="27.42578125" style="20" customWidth="1"/>
    <col min="1543" max="1543" width="23.5703125" style="20" bestFit="1" customWidth="1"/>
    <col min="1544" max="1793" width="9.140625" style="20"/>
    <col min="1794" max="1794" width="52.85546875" style="20" customWidth="1"/>
    <col min="1795" max="1795" width="22" style="20" customWidth="1"/>
    <col min="1796" max="1796" width="61.42578125" style="20" customWidth="1"/>
    <col min="1797" max="1797" width="29.7109375" style="20" customWidth="1"/>
    <col min="1798" max="1798" width="27.42578125" style="20" customWidth="1"/>
    <col min="1799" max="1799" width="23.5703125" style="20" bestFit="1" customWidth="1"/>
    <col min="1800" max="2049" width="9.140625" style="20"/>
    <col min="2050" max="2050" width="52.85546875" style="20" customWidth="1"/>
    <col min="2051" max="2051" width="22" style="20" customWidth="1"/>
    <col min="2052" max="2052" width="61.42578125" style="20" customWidth="1"/>
    <col min="2053" max="2053" width="29.7109375" style="20" customWidth="1"/>
    <col min="2054" max="2054" width="27.42578125" style="20" customWidth="1"/>
    <col min="2055" max="2055" width="23.5703125" style="20" bestFit="1" customWidth="1"/>
    <col min="2056" max="2305" width="9.140625" style="20"/>
    <col min="2306" max="2306" width="52.85546875" style="20" customWidth="1"/>
    <col min="2307" max="2307" width="22" style="20" customWidth="1"/>
    <col min="2308" max="2308" width="61.42578125" style="20" customWidth="1"/>
    <col min="2309" max="2309" width="29.7109375" style="20" customWidth="1"/>
    <col min="2310" max="2310" width="27.42578125" style="20" customWidth="1"/>
    <col min="2311" max="2311" width="23.5703125" style="20" bestFit="1" customWidth="1"/>
    <col min="2312" max="2561" width="9.140625" style="20"/>
    <col min="2562" max="2562" width="52.85546875" style="20" customWidth="1"/>
    <col min="2563" max="2563" width="22" style="20" customWidth="1"/>
    <col min="2564" max="2564" width="61.42578125" style="20" customWidth="1"/>
    <col min="2565" max="2565" width="29.7109375" style="20" customWidth="1"/>
    <col min="2566" max="2566" width="27.42578125" style="20" customWidth="1"/>
    <col min="2567" max="2567" width="23.5703125" style="20" bestFit="1" customWidth="1"/>
    <col min="2568" max="2817" width="9.140625" style="20"/>
    <col min="2818" max="2818" width="52.85546875" style="20" customWidth="1"/>
    <col min="2819" max="2819" width="22" style="20" customWidth="1"/>
    <col min="2820" max="2820" width="61.42578125" style="20" customWidth="1"/>
    <col min="2821" max="2821" width="29.7109375" style="20" customWidth="1"/>
    <col min="2822" max="2822" width="27.42578125" style="20" customWidth="1"/>
    <col min="2823" max="2823" width="23.5703125" style="20" bestFit="1" customWidth="1"/>
    <col min="2824" max="3073" width="9.140625" style="20"/>
    <col min="3074" max="3074" width="52.85546875" style="20" customWidth="1"/>
    <col min="3075" max="3075" width="22" style="20" customWidth="1"/>
    <col min="3076" max="3076" width="61.42578125" style="20" customWidth="1"/>
    <col min="3077" max="3077" width="29.7109375" style="20" customWidth="1"/>
    <col min="3078" max="3078" width="27.42578125" style="20" customWidth="1"/>
    <col min="3079" max="3079" width="23.5703125" style="20" bestFit="1" customWidth="1"/>
    <col min="3080" max="3329" width="9.140625" style="20"/>
    <col min="3330" max="3330" width="52.85546875" style="20" customWidth="1"/>
    <col min="3331" max="3331" width="22" style="20" customWidth="1"/>
    <col min="3332" max="3332" width="61.42578125" style="20" customWidth="1"/>
    <col min="3333" max="3333" width="29.7109375" style="20" customWidth="1"/>
    <col min="3334" max="3334" width="27.42578125" style="20" customWidth="1"/>
    <col min="3335" max="3335" width="23.5703125" style="20" bestFit="1" customWidth="1"/>
    <col min="3336" max="3585" width="9.140625" style="20"/>
    <col min="3586" max="3586" width="52.85546875" style="20" customWidth="1"/>
    <col min="3587" max="3587" width="22" style="20" customWidth="1"/>
    <col min="3588" max="3588" width="61.42578125" style="20" customWidth="1"/>
    <col min="3589" max="3589" width="29.7109375" style="20" customWidth="1"/>
    <col min="3590" max="3590" width="27.42578125" style="20" customWidth="1"/>
    <col min="3591" max="3591" width="23.5703125" style="20" bestFit="1" customWidth="1"/>
    <col min="3592" max="3841" width="9.140625" style="20"/>
    <col min="3842" max="3842" width="52.85546875" style="20" customWidth="1"/>
    <col min="3843" max="3843" width="22" style="20" customWidth="1"/>
    <col min="3844" max="3844" width="61.42578125" style="20" customWidth="1"/>
    <col min="3845" max="3845" width="29.7109375" style="20" customWidth="1"/>
    <col min="3846" max="3846" width="27.42578125" style="20" customWidth="1"/>
    <col min="3847" max="3847" width="23.5703125" style="20" bestFit="1" customWidth="1"/>
    <col min="3848" max="4097" width="9.140625" style="20"/>
    <col min="4098" max="4098" width="52.85546875" style="20" customWidth="1"/>
    <col min="4099" max="4099" width="22" style="20" customWidth="1"/>
    <col min="4100" max="4100" width="61.42578125" style="20" customWidth="1"/>
    <col min="4101" max="4101" width="29.7109375" style="20" customWidth="1"/>
    <col min="4102" max="4102" width="27.42578125" style="20" customWidth="1"/>
    <col min="4103" max="4103" width="23.5703125" style="20" bestFit="1" customWidth="1"/>
    <col min="4104" max="4353" width="9.140625" style="20"/>
    <col min="4354" max="4354" width="52.85546875" style="20" customWidth="1"/>
    <col min="4355" max="4355" width="22" style="20" customWidth="1"/>
    <col min="4356" max="4356" width="61.42578125" style="20" customWidth="1"/>
    <col min="4357" max="4357" width="29.7109375" style="20" customWidth="1"/>
    <col min="4358" max="4358" width="27.42578125" style="20" customWidth="1"/>
    <col min="4359" max="4359" width="23.5703125" style="20" bestFit="1" customWidth="1"/>
    <col min="4360" max="4609" width="9.140625" style="20"/>
    <col min="4610" max="4610" width="52.85546875" style="20" customWidth="1"/>
    <col min="4611" max="4611" width="22" style="20" customWidth="1"/>
    <col min="4612" max="4612" width="61.42578125" style="20" customWidth="1"/>
    <col min="4613" max="4613" width="29.7109375" style="20" customWidth="1"/>
    <col min="4614" max="4614" width="27.42578125" style="20" customWidth="1"/>
    <col min="4615" max="4615" width="23.5703125" style="20" bestFit="1" customWidth="1"/>
    <col min="4616" max="4865" width="9.140625" style="20"/>
    <col min="4866" max="4866" width="52.85546875" style="20" customWidth="1"/>
    <col min="4867" max="4867" width="22" style="20" customWidth="1"/>
    <col min="4868" max="4868" width="61.42578125" style="20" customWidth="1"/>
    <col min="4869" max="4869" width="29.7109375" style="20" customWidth="1"/>
    <col min="4870" max="4870" width="27.42578125" style="20" customWidth="1"/>
    <col min="4871" max="4871" width="23.5703125" style="20" bestFit="1" customWidth="1"/>
    <col min="4872" max="5121" width="9.140625" style="20"/>
    <col min="5122" max="5122" width="52.85546875" style="20" customWidth="1"/>
    <col min="5123" max="5123" width="22" style="20" customWidth="1"/>
    <col min="5124" max="5124" width="61.42578125" style="20" customWidth="1"/>
    <col min="5125" max="5125" width="29.7109375" style="20" customWidth="1"/>
    <col min="5126" max="5126" width="27.42578125" style="20" customWidth="1"/>
    <col min="5127" max="5127" width="23.5703125" style="20" bestFit="1" customWidth="1"/>
    <col min="5128" max="5377" width="9.140625" style="20"/>
    <col min="5378" max="5378" width="52.85546875" style="20" customWidth="1"/>
    <col min="5379" max="5379" width="22" style="20" customWidth="1"/>
    <col min="5380" max="5380" width="61.42578125" style="20" customWidth="1"/>
    <col min="5381" max="5381" width="29.7109375" style="20" customWidth="1"/>
    <col min="5382" max="5382" width="27.42578125" style="20" customWidth="1"/>
    <col min="5383" max="5383" width="23.5703125" style="20" bestFit="1" customWidth="1"/>
    <col min="5384" max="5633" width="9.140625" style="20"/>
    <col min="5634" max="5634" width="52.85546875" style="20" customWidth="1"/>
    <col min="5635" max="5635" width="22" style="20" customWidth="1"/>
    <col min="5636" max="5636" width="61.42578125" style="20" customWidth="1"/>
    <col min="5637" max="5637" width="29.7109375" style="20" customWidth="1"/>
    <col min="5638" max="5638" width="27.42578125" style="20" customWidth="1"/>
    <col min="5639" max="5639" width="23.5703125" style="20" bestFit="1" customWidth="1"/>
    <col min="5640" max="5889" width="9.140625" style="20"/>
    <col min="5890" max="5890" width="52.85546875" style="20" customWidth="1"/>
    <col min="5891" max="5891" width="22" style="20" customWidth="1"/>
    <col min="5892" max="5892" width="61.42578125" style="20" customWidth="1"/>
    <col min="5893" max="5893" width="29.7109375" style="20" customWidth="1"/>
    <col min="5894" max="5894" width="27.42578125" style="20" customWidth="1"/>
    <col min="5895" max="5895" width="23.5703125" style="20" bestFit="1" customWidth="1"/>
    <col min="5896" max="6145" width="9.140625" style="20"/>
    <col min="6146" max="6146" width="52.85546875" style="20" customWidth="1"/>
    <col min="6147" max="6147" width="22" style="20" customWidth="1"/>
    <col min="6148" max="6148" width="61.42578125" style="20" customWidth="1"/>
    <col min="6149" max="6149" width="29.7109375" style="20" customWidth="1"/>
    <col min="6150" max="6150" width="27.42578125" style="20" customWidth="1"/>
    <col min="6151" max="6151" width="23.5703125" style="20" bestFit="1" customWidth="1"/>
    <col min="6152" max="6401" width="9.140625" style="20"/>
    <col min="6402" max="6402" width="52.85546875" style="20" customWidth="1"/>
    <col min="6403" max="6403" width="22" style="20" customWidth="1"/>
    <col min="6404" max="6404" width="61.42578125" style="20" customWidth="1"/>
    <col min="6405" max="6405" width="29.7109375" style="20" customWidth="1"/>
    <col min="6406" max="6406" width="27.42578125" style="20" customWidth="1"/>
    <col min="6407" max="6407" width="23.5703125" style="20" bestFit="1" customWidth="1"/>
    <col min="6408" max="6657" width="9.140625" style="20"/>
    <col min="6658" max="6658" width="52.85546875" style="20" customWidth="1"/>
    <col min="6659" max="6659" width="22" style="20" customWidth="1"/>
    <col min="6660" max="6660" width="61.42578125" style="20" customWidth="1"/>
    <col min="6661" max="6661" width="29.7109375" style="20" customWidth="1"/>
    <col min="6662" max="6662" width="27.42578125" style="20" customWidth="1"/>
    <col min="6663" max="6663" width="23.5703125" style="20" bestFit="1" customWidth="1"/>
    <col min="6664" max="6913" width="9.140625" style="20"/>
    <col min="6914" max="6914" width="52.85546875" style="20" customWidth="1"/>
    <col min="6915" max="6915" width="22" style="20" customWidth="1"/>
    <col min="6916" max="6916" width="61.42578125" style="20" customWidth="1"/>
    <col min="6917" max="6917" width="29.7109375" style="20" customWidth="1"/>
    <col min="6918" max="6918" width="27.42578125" style="20" customWidth="1"/>
    <col min="6919" max="6919" width="23.5703125" style="20" bestFit="1" customWidth="1"/>
    <col min="6920" max="7169" width="9.140625" style="20"/>
    <col min="7170" max="7170" width="52.85546875" style="20" customWidth="1"/>
    <col min="7171" max="7171" width="22" style="20" customWidth="1"/>
    <col min="7172" max="7172" width="61.42578125" style="20" customWidth="1"/>
    <col min="7173" max="7173" width="29.7109375" style="20" customWidth="1"/>
    <col min="7174" max="7174" width="27.42578125" style="20" customWidth="1"/>
    <col min="7175" max="7175" width="23.5703125" style="20" bestFit="1" customWidth="1"/>
    <col min="7176" max="7425" width="9.140625" style="20"/>
    <col min="7426" max="7426" width="52.85546875" style="20" customWidth="1"/>
    <col min="7427" max="7427" width="22" style="20" customWidth="1"/>
    <col min="7428" max="7428" width="61.42578125" style="20" customWidth="1"/>
    <col min="7429" max="7429" width="29.7109375" style="20" customWidth="1"/>
    <col min="7430" max="7430" width="27.42578125" style="20" customWidth="1"/>
    <col min="7431" max="7431" width="23.5703125" style="20" bestFit="1" customWidth="1"/>
    <col min="7432" max="7681" width="9.140625" style="20"/>
    <col min="7682" max="7682" width="52.85546875" style="20" customWidth="1"/>
    <col min="7683" max="7683" width="22" style="20" customWidth="1"/>
    <col min="7684" max="7684" width="61.42578125" style="20" customWidth="1"/>
    <col min="7685" max="7685" width="29.7109375" style="20" customWidth="1"/>
    <col min="7686" max="7686" width="27.42578125" style="20" customWidth="1"/>
    <col min="7687" max="7687" width="23.5703125" style="20" bestFit="1" customWidth="1"/>
    <col min="7688" max="7937" width="9.140625" style="20"/>
    <col min="7938" max="7938" width="52.85546875" style="20" customWidth="1"/>
    <col min="7939" max="7939" width="22" style="20" customWidth="1"/>
    <col min="7940" max="7940" width="61.42578125" style="20" customWidth="1"/>
    <col min="7941" max="7941" width="29.7109375" style="20" customWidth="1"/>
    <col min="7942" max="7942" width="27.42578125" style="20" customWidth="1"/>
    <col min="7943" max="7943" width="23.5703125" style="20" bestFit="1" customWidth="1"/>
    <col min="7944" max="8193" width="9.140625" style="20"/>
    <col min="8194" max="8194" width="52.85546875" style="20" customWidth="1"/>
    <col min="8195" max="8195" width="22" style="20" customWidth="1"/>
    <col min="8196" max="8196" width="61.42578125" style="20" customWidth="1"/>
    <col min="8197" max="8197" width="29.7109375" style="20" customWidth="1"/>
    <col min="8198" max="8198" width="27.42578125" style="20" customWidth="1"/>
    <col min="8199" max="8199" width="23.5703125" style="20" bestFit="1" customWidth="1"/>
    <col min="8200" max="8449" width="9.140625" style="20"/>
    <col min="8450" max="8450" width="52.85546875" style="20" customWidth="1"/>
    <col min="8451" max="8451" width="22" style="20" customWidth="1"/>
    <col min="8452" max="8452" width="61.42578125" style="20" customWidth="1"/>
    <col min="8453" max="8453" width="29.7109375" style="20" customWidth="1"/>
    <col min="8454" max="8454" width="27.42578125" style="20" customWidth="1"/>
    <col min="8455" max="8455" width="23.5703125" style="20" bestFit="1" customWidth="1"/>
    <col min="8456" max="8705" width="9.140625" style="20"/>
    <col min="8706" max="8706" width="52.85546875" style="20" customWidth="1"/>
    <col min="8707" max="8707" width="22" style="20" customWidth="1"/>
    <col min="8708" max="8708" width="61.42578125" style="20" customWidth="1"/>
    <col min="8709" max="8709" width="29.7109375" style="20" customWidth="1"/>
    <col min="8710" max="8710" width="27.42578125" style="20" customWidth="1"/>
    <col min="8711" max="8711" width="23.5703125" style="20" bestFit="1" customWidth="1"/>
    <col min="8712" max="8961" width="9.140625" style="20"/>
    <col min="8962" max="8962" width="52.85546875" style="20" customWidth="1"/>
    <col min="8963" max="8963" width="22" style="20" customWidth="1"/>
    <col min="8964" max="8964" width="61.42578125" style="20" customWidth="1"/>
    <col min="8965" max="8965" width="29.7109375" style="20" customWidth="1"/>
    <col min="8966" max="8966" width="27.42578125" style="20" customWidth="1"/>
    <col min="8967" max="8967" width="23.5703125" style="20" bestFit="1" customWidth="1"/>
    <col min="8968" max="9217" width="9.140625" style="20"/>
    <col min="9218" max="9218" width="52.85546875" style="20" customWidth="1"/>
    <col min="9219" max="9219" width="22" style="20" customWidth="1"/>
    <col min="9220" max="9220" width="61.42578125" style="20" customWidth="1"/>
    <col min="9221" max="9221" width="29.7109375" style="20" customWidth="1"/>
    <col min="9222" max="9222" width="27.42578125" style="20" customWidth="1"/>
    <col min="9223" max="9223" width="23.5703125" style="20" bestFit="1" customWidth="1"/>
    <col min="9224" max="9473" width="9.140625" style="20"/>
    <col min="9474" max="9474" width="52.85546875" style="20" customWidth="1"/>
    <col min="9475" max="9475" width="22" style="20" customWidth="1"/>
    <col min="9476" max="9476" width="61.42578125" style="20" customWidth="1"/>
    <col min="9477" max="9477" width="29.7109375" style="20" customWidth="1"/>
    <col min="9478" max="9478" width="27.42578125" style="20" customWidth="1"/>
    <col min="9479" max="9479" width="23.5703125" style="20" bestFit="1" customWidth="1"/>
    <col min="9480" max="9729" width="9.140625" style="20"/>
    <col min="9730" max="9730" width="52.85546875" style="20" customWidth="1"/>
    <col min="9731" max="9731" width="22" style="20" customWidth="1"/>
    <col min="9732" max="9732" width="61.42578125" style="20" customWidth="1"/>
    <col min="9733" max="9733" width="29.7109375" style="20" customWidth="1"/>
    <col min="9734" max="9734" width="27.42578125" style="20" customWidth="1"/>
    <col min="9735" max="9735" width="23.5703125" style="20" bestFit="1" customWidth="1"/>
    <col min="9736" max="9985" width="9.140625" style="20"/>
    <col min="9986" max="9986" width="52.85546875" style="20" customWidth="1"/>
    <col min="9987" max="9987" width="22" style="20" customWidth="1"/>
    <col min="9988" max="9988" width="61.42578125" style="20" customWidth="1"/>
    <col min="9989" max="9989" width="29.7109375" style="20" customWidth="1"/>
    <col min="9990" max="9990" width="27.42578125" style="20" customWidth="1"/>
    <col min="9991" max="9991" width="23.5703125" style="20" bestFit="1" customWidth="1"/>
    <col min="9992" max="10241" width="9.140625" style="20"/>
    <col min="10242" max="10242" width="52.85546875" style="20" customWidth="1"/>
    <col min="10243" max="10243" width="22" style="20" customWidth="1"/>
    <col min="10244" max="10244" width="61.42578125" style="20" customWidth="1"/>
    <col min="10245" max="10245" width="29.7109375" style="20" customWidth="1"/>
    <col min="10246" max="10246" width="27.42578125" style="20" customWidth="1"/>
    <col min="10247" max="10247" width="23.5703125" style="20" bestFit="1" customWidth="1"/>
    <col min="10248" max="10497" width="9.140625" style="20"/>
    <col min="10498" max="10498" width="52.85546875" style="20" customWidth="1"/>
    <col min="10499" max="10499" width="22" style="20" customWidth="1"/>
    <col min="10500" max="10500" width="61.42578125" style="20" customWidth="1"/>
    <col min="10501" max="10501" width="29.7109375" style="20" customWidth="1"/>
    <col min="10502" max="10502" width="27.42578125" style="20" customWidth="1"/>
    <col min="10503" max="10503" width="23.5703125" style="20" bestFit="1" customWidth="1"/>
    <col min="10504" max="10753" width="9.140625" style="20"/>
    <col min="10754" max="10754" width="52.85546875" style="20" customWidth="1"/>
    <col min="10755" max="10755" width="22" style="20" customWidth="1"/>
    <col min="10756" max="10756" width="61.42578125" style="20" customWidth="1"/>
    <col min="10757" max="10757" width="29.7109375" style="20" customWidth="1"/>
    <col min="10758" max="10758" width="27.42578125" style="20" customWidth="1"/>
    <col min="10759" max="10759" width="23.5703125" style="20" bestFit="1" customWidth="1"/>
    <col min="10760" max="11009" width="9.140625" style="20"/>
    <col min="11010" max="11010" width="52.85546875" style="20" customWidth="1"/>
    <col min="11011" max="11011" width="22" style="20" customWidth="1"/>
    <col min="11012" max="11012" width="61.42578125" style="20" customWidth="1"/>
    <col min="11013" max="11013" width="29.7109375" style="20" customWidth="1"/>
    <col min="11014" max="11014" width="27.42578125" style="20" customWidth="1"/>
    <col min="11015" max="11015" width="23.5703125" style="20" bestFit="1" customWidth="1"/>
    <col min="11016" max="11265" width="9.140625" style="20"/>
    <col min="11266" max="11266" width="52.85546875" style="20" customWidth="1"/>
    <col min="11267" max="11267" width="22" style="20" customWidth="1"/>
    <col min="11268" max="11268" width="61.42578125" style="20" customWidth="1"/>
    <col min="11269" max="11269" width="29.7109375" style="20" customWidth="1"/>
    <col min="11270" max="11270" width="27.42578125" style="20" customWidth="1"/>
    <col min="11271" max="11271" width="23.5703125" style="20" bestFit="1" customWidth="1"/>
    <col min="11272" max="11521" width="9.140625" style="20"/>
    <col min="11522" max="11522" width="52.85546875" style="20" customWidth="1"/>
    <col min="11523" max="11523" width="22" style="20" customWidth="1"/>
    <col min="11524" max="11524" width="61.42578125" style="20" customWidth="1"/>
    <col min="11525" max="11525" width="29.7109375" style="20" customWidth="1"/>
    <col min="11526" max="11526" width="27.42578125" style="20" customWidth="1"/>
    <col min="11527" max="11527" width="23.5703125" style="20" bestFit="1" customWidth="1"/>
    <col min="11528" max="11777" width="9.140625" style="20"/>
    <col min="11778" max="11778" width="52.85546875" style="20" customWidth="1"/>
    <col min="11779" max="11779" width="22" style="20" customWidth="1"/>
    <col min="11780" max="11780" width="61.42578125" style="20" customWidth="1"/>
    <col min="11781" max="11781" width="29.7109375" style="20" customWidth="1"/>
    <col min="11782" max="11782" width="27.42578125" style="20" customWidth="1"/>
    <col min="11783" max="11783" width="23.5703125" style="20" bestFit="1" customWidth="1"/>
    <col min="11784" max="12033" width="9.140625" style="20"/>
    <col min="12034" max="12034" width="52.85546875" style="20" customWidth="1"/>
    <col min="12035" max="12035" width="22" style="20" customWidth="1"/>
    <col min="12036" max="12036" width="61.42578125" style="20" customWidth="1"/>
    <col min="12037" max="12037" width="29.7109375" style="20" customWidth="1"/>
    <col min="12038" max="12038" width="27.42578125" style="20" customWidth="1"/>
    <col min="12039" max="12039" width="23.5703125" style="20" bestFit="1" customWidth="1"/>
    <col min="12040" max="12289" width="9.140625" style="20"/>
    <col min="12290" max="12290" width="52.85546875" style="20" customWidth="1"/>
    <col min="12291" max="12291" width="22" style="20" customWidth="1"/>
    <col min="12292" max="12292" width="61.42578125" style="20" customWidth="1"/>
    <col min="12293" max="12293" width="29.7109375" style="20" customWidth="1"/>
    <col min="12294" max="12294" width="27.42578125" style="20" customWidth="1"/>
    <col min="12295" max="12295" width="23.5703125" style="20" bestFit="1" customWidth="1"/>
    <col min="12296" max="12545" width="9.140625" style="20"/>
    <col min="12546" max="12546" width="52.85546875" style="20" customWidth="1"/>
    <col min="12547" max="12547" width="22" style="20" customWidth="1"/>
    <col min="12548" max="12548" width="61.42578125" style="20" customWidth="1"/>
    <col min="12549" max="12549" width="29.7109375" style="20" customWidth="1"/>
    <col min="12550" max="12550" width="27.42578125" style="20" customWidth="1"/>
    <col min="12551" max="12551" width="23.5703125" style="20" bestFit="1" customWidth="1"/>
    <col min="12552" max="12801" width="9.140625" style="20"/>
    <col min="12802" max="12802" width="52.85546875" style="20" customWidth="1"/>
    <col min="12803" max="12803" width="22" style="20" customWidth="1"/>
    <col min="12804" max="12804" width="61.42578125" style="20" customWidth="1"/>
    <col min="12805" max="12805" width="29.7109375" style="20" customWidth="1"/>
    <col min="12806" max="12806" width="27.42578125" style="20" customWidth="1"/>
    <col min="12807" max="12807" width="23.5703125" style="20" bestFit="1" customWidth="1"/>
    <col min="12808" max="13057" width="9.140625" style="20"/>
    <col min="13058" max="13058" width="52.85546875" style="20" customWidth="1"/>
    <col min="13059" max="13059" width="22" style="20" customWidth="1"/>
    <col min="13060" max="13060" width="61.42578125" style="20" customWidth="1"/>
    <col min="13061" max="13061" width="29.7109375" style="20" customWidth="1"/>
    <col min="13062" max="13062" width="27.42578125" style="20" customWidth="1"/>
    <col min="13063" max="13063" width="23.5703125" style="20" bestFit="1" customWidth="1"/>
    <col min="13064" max="13313" width="9.140625" style="20"/>
    <col min="13314" max="13314" width="52.85546875" style="20" customWidth="1"/>
    <col min="13315" max="13315" width="22" style="20" customWidth="1"/>
    <col min="13316" max="13316" width="61.42578125" style="20" customWidth="1"/>
    <col min="13317" max="13317" width="29.7109375" style="20" customWidth="1"/>
    <col min="13318" max="13318" width="27.42578125" style="20" customWidth="1"/>
    <col min="13319" max="13319" width="23.5703125" style="20" bestFit="1" customWidth="1"/>
    <col min="13320" max="13569" width="9.140625" style="20"/>
    <col min="13570" max="13570" width="52.85546875" style="20" customWidth="1"/>
    <col min="13571" max="13571" width="22" style="20" customWidth="1"/>
    <col min="13572" max="13572" width="61.42578125" style="20" customWidth="1"/>
    <col min="13573" max="13573" width="29.7109375" style="20" customWidth="1"/>
    <col min="13574" max="13574" width="27.42578125" style="20" customWidth="1"/>
    <col min="13575" max="13575" width="23.5703125" style="20" bestFit="1" customWidth="1"/>
    <col min="13576" max="13825" width="9.140625" style="20"/>
    <col min="13826" max="13826" width="52.85546875" style="20" customWidth="1"/>
    <col min="13827" max="13827" width="22" style="20" customWidth="1"/>
    <col min="13828" max="13828" width="61.42578125" style="20" customWidth="1"/>
    <col min="13829" max="13829" width="29.7109375" style="20" customWidth="1"/>
    <col min="13830" max="13830" width="27.42578125" style="20" customWidth="1"/>
    <col min="13831" max="13831" width="23.5703125" style="20" bestFit="1" customWidth="1"/>
    <col min="13832" max="14081" width="9.140625" style="20"/>
    <col min="14082" max="14082" width="52.85546875" style="20" customWidth="1"/>
    <col min="14083" max="14083" width="22" style="20" customWidth="1"/>
    <col min="14084" max="14084" width="61.42578125" style="20" customWidth="1"/>
    <col min="14085" max="14085" width="29.7109375" style="20" customWidth="1"/>
    <col min="14086" max="14086" width="27.42578125" style="20" customWidth="1"/>
    <col min="14087" max="14087" width="23.5703125" style="20" bestFit="1" customWidth="1"/>
    <col min="14088" max="14337" width="9.140625" style="20"/>
    <col min="14338" max="14338" width="52.85546875" style="20" customWidth="1"/>
    <col min="14339" max="14339" width="22" style="20" customWidth="1"/>
    <col min="14340" max="14340" width="61.42578125" style="20" customWidth="1"/>
    <col min="14341" max="14341" width="29.7109375" style="20" customWidth="1"/>
    <col min="14342" max="14342" width="27.42578125" style="20" customWidth="1"/>
    <col min="14343" max="14343" width="23.5703125" style="20" bestFit="1" customWidth="1"/>
    <col min="14344" max="14593" width="9.140625" style="20"/>
    <col min="14594" max="14594" width="52.85546875" style="20" customWidth="1"/>
    <col min="14595" max="14595" width="22" style="20" customWidth="1"/>
    <col min="14596" max="14596" width="61.42578125" style="20" customWidth="1"/>
    <col min="14597" max="14597" width="29.7109375" style="20" customWidth="1"/>
    <col min="14598" max="14598" width="27.42578125" style="20" customWidth="1"/>
    <col min="14599" max="14599" width="23.5703125" style="20" bestFit="1" customWidth="1"/>
    <col min="14600" max="14849" width="9.140625" style="20"/>
    <col min="14850" max="14850" width="52.85546875" style="20" customWidth="1"/>
    <col min="14851" max="14851" width="22" style="20" customWidth="1"/>
    <col min="14852" max="14852" width="61.42578125" style="20" customWidth="1"/>
    <col min="14853" max="14853" width="29.7109375" style="20" customWidth="1"/>
    <col min="14854" max="14854" width="27.42578125" style="20" customWidth="1"/>
    <col min="14855" max="14855" width="23.5703125" style="20" bestFit="1" customWidth="1"/>
    <col min="14856" max="15105" width="9.140625" style="20"/>
    <col min="15106" max="15106" width="52.85546875" style="20" customWidth="1"/>
    <col min="15107" max="15107" width="22" style="20" customWidth="1"/>
    <col min="15108" max="15108" width="61.42578125" style="20" customWidth="1"/>
    <col min="15109" max="15109" width="29.7109375" style="20" customWidth="1"/>
    <col min="15110" max="15110" width="27.42578125" style="20" customWidth="1"/>
    <col min="15111" max="15111" width="23.5703125" style="20" bestFit="1" customWidth="1"/>
    <col min="15112" max="15361" width="9.140625" style="20"/>
    <col min="15362" max="15362" width="52.85546875" style="20" customWidth="1"/>
    <col min="15363" max="15363" width="22" style="20" customWidth="1"/>
    <col min="15364" max="15364" width="61.42578125" style="20" customWidth="1"/>
    <col min="15365" max="15365" width="29.7109375" style="20" customWidth="1"/>
    <col min="15366" max="15366" width="27.42578125" style="20" customWidth="1"/>
    <col min="15367" max="15367" width="23.5703125" style="20" bestFit="1" customWidth="1"/>
    <col min="15368" max="15617" width="9.140625" style="20"/>
    <col min="15618" max="15618" width="52.85546875" style="20" customWidth="1"/>
    <col min="15619" max="15619" width="22" style="20" customWidth="1"/>
    <col min="15620" max="15620" width="61.42578125" style="20" customWidth="1"/>
    <col min="15621" max="15621" width="29.7109375" style="20" customWidth="1"/>
    <col min="15622" max="15622" width="27.42578125" style="20" customWidth="1"/>
    <col min="15623" max="15623" width="23.5703125" style="20" bestFit="1" customWidth="1"/>
    <col min="15624" max="15873" width="9.140625" style="20"/>
    <col min="15874" max="15874" width="52.85546875" style="20" customWidth="1"/>
    <col min="15875" max="15875" width="22" style="20" customWidth="1"/>
    <col min="15876" max="15876" width="61.42578125" style="20" customWidth="1"/>
    <col min="15877" max="15877" width="29.7109375" style="20" customWidth="1"/>
    <col min="15878" max="15878" width="27.42578125" style="20" customWidth="1"/>
    <col min="15879" max="15879" width="23.5703125" style="20" bestFit="1" customWidth="1"/>
    <col min="15880" max="16129" width="9.140625" style="20"/>
    <col min="16130" max="16130" width="52.85546875" style="20" customWidth="1"/>
    <col min="16131" max="16131" width="22" style="20" customWidth="1"/>
    <col min="16132" max="16132" width="61.42578125" style="20" customWidth="1"/>
    <col min="16133" max="16133" width="29.7109375" style="20" customWidth="1"/>
    <col min="16134" max="16134" width="27.42578125" style="20" customWidth="1"/>
    <col min="16135" max="16135" width="23.5703125" style="20" bestFit="1" customWidth="1"/>
    <col min="16136" max="16384" width="9.140625" style="20"/>
  </cols>
  <sheetData>
    <row r="1" spans="1:7" ht="15.75" x14ac:dyDescent="0.25">
      <c r="A1" s="25" t="s">
        <v>294</v>
      </c>
      <c r="B1" s="145"/>
      <c r="C1" s="146"/>
      <c r="D1" s="146"/>
      <c r="E1" s="146"/>
      <c r="F1" s="146"/>
      <c r="G1" s="146"/>
    </row>
    <row r="3" spans="1:7" ht="15" customHeight="1" x14ac:dyDescent="0.2">
      <c r="A3" s="20" t="s">
        <v>30</v>
      </c>
      <c r="C3" s="389" t="str">
        <f>'Superv Id Contratação'!B3</f>
        <v>TRIBUNAL REGIONAL ELEITORAL DE MATO GROSSO DO SUL</v>
      </c>
      <c r="D3" s="389"/>
      <c r="E3" s="389"/>
    </row>
    <row r="4" spans="1:7" ht="15" customHeight="1" x14ac:dyDescent="0.2">
      <c r="A4" s="20" t="s">
        <v>32</v>
      </c>
      <c r="C4" s="389" t="str">
        <f>IF('Superv Id Contratação'!B4="","",'Superv Id Contratação'!B4)</f>
        <v>SEI 0006103-08.2021.6.12.8000  (Pregão xx/2022)</v>
      </c>
      <c r="D4" s="389"/>
      <c r="E4" s="389"/>
    </row>
    <row r="5" spans="1:7" ht="15" customHeight="1" x14ac:dyDescent="0.2">
      <c r="A5" s="20" t="s">
        <v>34</v>
      </c>
      <c r="C5" s="399" t="str">
        <f>IF('Superv Id Contratação'!B5="","",'Superv Id Contratação'!B5)</f>
        <v>xx/xx/2022</v>
      </c>
      <c r="D5" s="399"/>
      <c r="E5" s="399"/>
    </row>
    <row r="6" spans="1:7" ht="7.5" customHeight="1" x14ac:dyDescent="0.2">
      <c r="C6" s="28"/>
      <c r="D6" s="28"/>
      <c r="E6" s="28"/>
    </row>
    <row r="7" spans="1:7" ht="15" customHeight="1" x14ac:dyDescent="0.2">
      <c r="A7" s="20" t="s">
        <v>48</v>
      </c>
      <c r="C7" s="389" t="str">
        <f>IF('A - Identificação da empresa'!B4="","",'A - Identificação da empresa'!B4)</f>
        <v/>
      </c>
      <c r="D7" s="389"/>
      <c r="E7" s="389"/>
    </row>
    <row r="8" spans="1:7" ht="15" customHeight="1" x14ac:dyDescent="0.2">
      <c r="A8" s="20" t="s">
        <v>4</v>
      </c>
      <c r="C8" s="389" t="str">
        <f>IF('A - Identificação da empresa'!B6="","",'A - Identificação da empresa'!B6)</f>
        <v/>
      </c>
      <c r="D8" s="389"/>
      <c r="E8" s="389"/>
    </row>
    <row r="9" spans="1:7" ht="7.5" customHeight="1" x14ac:dyDescent="0.2">
      <c r="C9" s="28"/>
      <c r="D9" s="28"/>
      <c r="E9" s="28"/>
    </row>
    <row r="10" spans="1:7" ht="15" customHeight="1" x14ac:dyDescent="0.2">
      <c r="A10" s="20" t="s">
        <v>36</v>
      </c>
      <c r="C10" s="389" t="str">
        <f>IF('Superv Id Contratação'!B7="","",'Superv Id Contratação'!B7)</f>
        <v>Supervisores de Auxiliar de apoio às Eleições</v>
      </c>
      <c r="D10" s="389"/>
      <c r="E10" s="389"/>
    </row>
    <row r="11" spans="1:7" ht="15" customHeight="1" x14ac:dyDescent="0.2">
      <c r="A11" s="20" t="s">
        <v>49</v>
      </c>
      <c r="C11" s="389" t="str">
        <f>IF('Superv Id Contratação'!B8="","",'Superv Id Contratação'!B8)</f>
        <v>Técnico em Informatica</v>
      </c>
      <c r="D11" s="389"/>
      <c r="E11" s="389"/>
    </row>
    <row r="12" spans="1:7" ht="15" customHeight="1" x14ac:dyDescent="0.2">
      <c r="A12" s="20" t="s">
        <v>40</v>
      </c>
      <c r="C12" s="147" t="str">
        <f>IF('Superv Id Contratação'!B9="","",'Superv Id Contratação'!B9)</f>
        <v>44 horas</v>
      </c>
      <c r="D12" s="9" t="s">
        <v>50</v>
      </c>
      <c r="E12" s="148">
        <f>IF('Superv Id Contratação'!E9="","",'Superv Id Contratação'!E9)</f>
        <v>2</v>
      </c>
    </row>
    <row r="13" spans="1:7" ht="15" customHeight="1" x14ac:dyDescent="0.2">
      <c r="A13" s="20" t="s">
        <v>43</v>
      </c>
      <c r="C13" s="389" t="str">
        <f>IF('Superv Id Contratação'!B10="","",'Superv Id Contratação'!B10)</f>
        <v>Unidades da Justiça Eleitoral de Mato Grosso do Sul</v>
      </c>
      <c r="D13" s="389"/>
      <c r="E13" s="389"/>
    </row>
    <row r="14" spans="1:7" ht="15" customHeight="1" x14ac:dyDescent="0.2">
      <c r="A14" s="20" t="s">
        <v>45</v>
      </c>
      <c r="C14" s="389" t="str">
        <f>IF('Superv Id Contratação'!B11="","",'Superv Id Contratação'!B11)</f>
        <v>MR029689/2021</v>
      </c>
      <c r="D14" s="389"/>
      <c r="E14" s="389"/>
    </row>
    <row r="15" spans="1:7" s="5" customFormat="1" ht="15" customHeight="1" x14ac:dyDescent="0.2">
      <c r="A15" s="20" t="s">
        <v>38</v>
      </c>
      <c r="B15" s="20"/>
      <c r="C15" s="391" t="str">
        <f>C11</f>
        <v>Técnico em Informatica</v>
      </c>
      <c r="D15" s="391"/>
      <c r="E15" s="391"/>
      <c r="F15" s="20"/>
      <c r="G15" s="20"/>
    </row>
    <row r="16" spans="1:7" ht="15" customHeight="1" x14ac:dyDescent="0.2">
      <c r="A16" s="20" t="s">
        <v>46</v>
      </c>
      <c r="C16" s="399" t="str">
        <f>IF('Superv Id Contratação'!B12="","",'Superv Id Contratação'!B12)</f>
        <v>1º/06/2021</v>
      </c>
      <c r="D16" s="399"/>
      <c r="E16" s="399"/>
    </row>
    <row r="17" spans="1:19" x14ac:dyDescent="0.2">
      <c r="C17" s="31"/>
      <c r="D17" s="31"/>
      <c r="E17" s="31"/>
    </row>
    <row r="18" spans="1:19" x14ac:dyDescent="0.2">
      <c r="A18" s="32" t="s">
        <v>295</v>
      </c>
      <c r="B18" s="32"/>
      <c r="C18" s="32"/>
      <c r="D18" s="32"/>
      <c r="E18" s="32"/>
      <c r="F18" s="32"/>
      <c r="G18" s="32"/>
    </row>
    <row r="19" spans="1:19" x14ac:dyDescent="0.2">
      <c r="A19" s="57" t="s">
        <v>573</v>
      </c>
      <c r="B19" s="57"/>
      <c r="C19" s="57"/>
      <c r="D19" s="57"/>
      <c r="E19" s="57"/>
      <c r="F19" s="57"/>
      <c r="G19" s="57"/>
    </row>
    <row r="20" spans="1:19" ht="27.75" x14ac:dyDescent="0.2">
      <c r="A20" s="33"/>
      <c r="B20" s="81" t="s">
        <v>296</v>
      </c>
      <c r="C20" s="83" t="s">
        <v>297</v>
      </c>
      <c r="D20" s="149" t="s">
        <v>298</v>
      </c>
      <c r="E20" s="83" t="s">
        <v>299</v>
      </c>
      <c r="F20" s="58" t="s">
        <v>300</v>
      </c>
      <c r="G20" s="58" t="s">
        <v>301</v>
      </c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</row>
    <row r="21" spans="1:19" ht="21" x14ac:dyDescent="0.35">
      <c r="A21" s="134" t="s">
        <v>302</v>
      </c>
      <c r="B21" s="151" t="s">
        <v>570</v>
      </c>
      <c r="C21" s="152" t="s">
        <v>304</v>
      </c>
      <c r="D21" s="153">
        <v>0.6</v>
      </c>
      <c r="E21" s="152">
        <v>56</v>
      </c>
      <c r="F21" s="357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18.82</v>
      </c>
      <c r="G21" s="154">
        <f>ROUNDUP((F21*(1+D21)),2)</f>
        <v>30.12</v>
      </c>
      <c r="H21" s="155"/>
      <c r="I21" s="155"/>
      <c r="J21" s="155"/>
      <c r="K21" s="155"/>
      <c r="L21" s="155"/>
      <c r="M21" s="155"/>
      <c r="N21" s="155"/>
      <c r="O21" s="155"/>
      <c r="P21" s="150"/>
      <c r="Q21" s="150"/>
      <c r="R21" s="150"/>
      <c r="S21" s="150"/>
    </row>
    <row r="22" spans="1:19" x14ac:dyDescent="0.2"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</row>
    <row r="23" spans="1:19" x14ac:dyDescent="0.2">
      <c r="C23" s="402" t="s">
        <v>305</v>
      </c>
      <c r="D23" s="402"/>
      <c r="E23" s="402"/>
      <c r="F23" s="156" t="s">
        <v>306</v>
      </c>
      <c r="G23" s="156" t="s">
        <v>53</v>
      </c>
    </row>
    <row r="24" spans="1:19" ht="25.5" customHeight="1" x14ac:dyDescent="0.2">
      <c r="A24" s="157" t="s">
        <v>307</v>
      </c>
      <c r="B24" s="33" t="s">
        <v>308</v>
      </c>
      <c r="C24" s="403" t="s">
        <v>562</v>
      </c>
      <c r="D24" s="404"/>
      <c r="E24" s="404"/>
      <c r="F24" s="158"/>
      <c r="G24" s="159">
        <f>ROUNDUP(G21/24*7,2)</f>
        <v>8.7899999999999991</v>
      </c>
    </row>
    <row r="25" spans="1:19" x14ac:dyDescent="0.2">
      <c r="A25" s="46"/>
      <c r="B25" s="33" t="s">
        <v>310</v>
      </c>
      <c r="C25" s="400" t="s">
        <v>311</v>
      </c>
      <c r="D25" s="401"/>
      <c r="E25" s="401"/>
      <c r="F25" s="39"/>
      <c r="G25" s="159">
        <f>G21+G24</f>
        <v>38.909999999999997</v>
      </c>
    </row>
    <row r="26" spans="1:19" x14ac:dyDescent="0.2">
      <c r="A26" s="157" t="s">
        <v>312</v>
      </c>
      <c r="B26" s="33" t="s">
        <v>313</v>
      </c>
      <c r="C26" s="400" t="s">
        <v>314</v>
      </c>
      <c r="D26" s="401"/>
      <c r="E26" s="401"/>
      <c r="F26" s="158">
        <v>0.06</v>
      </c>
      <c r="G26" s="159">
        <f>ROUNDUP(G25*F26,2)</f>
        <v>2.34</v>
      </c>
    </row>
    <row r="27" spans="1:19" x14ac:dyDescent="0.2">
      <c r="A27" s="46"/>
      <c r="B27" s="33" t="s">
        <v>260</v>
      </c>
      <c r="C27" s="400" t="s">
        <v>315</v>
      </c>
      <c r="D27" s="401"/>
      <c r="E27" s="401"/>
      <c r="F27" s="39"/>
      <c r="G27" s="159">
        <f>G25+G26</f>
        <v>41.25</v>
      </c>
    </row>
    <row r="28" spans="1:19" x14ac:dyDescent="0.2">
      <c r="A28" s="157" t="s">
        <v>316</v>
      </c>
      <c r="B28" s="33" t="s">
        <v>317</v>
      </c>
      <c r="C28" s="400" t="s">
        <v>318</v>
      </c>
      <c r="D28" s="401"/>
      <c r="E28" s="401"/>
      <c r="F28" s="158">
        <v>0.08</v>
      </c>
      <c r="G28" s="159">
        <f>ROUNDUP(G27*F28,2)</f>
        <v>3.3</v>
      </c>
    </row>
    <row r="29" spans="1:19" x14ac:dyDescent="0.2">
      <c r="A29" s="46"/>
      <c r="B29" s="33" t="s">
        <v>319</v>
      </c>
      <c r="C29" s="400" t="s">
        <v>320</v>
      </c>
      <c r="D29" s="401"/>
      <c r="E29" s="401"/>
      <c r="F29" s="39"/>
      <c r="G29" s="159">
        <f>SUM(G27:G28)</f>
        <v>44.55</v>
      </c>
    </row>
    <row r="30" spans="1:19" ht="27" customHeight="1" x14ac:dyDescent="0.2">
      <c r="A30" s="157" t="s">
        <v>321</v>
      </c>
      <c r="B30" s="33" t="s">
        <v>322</v>
      </c>
      <c r="C30" s="400" t="s">
        <v>323</v>
      </c>
      <c r="D30" s="401"/>
      <c r="E30" s="401"/>
      <c r="F30" s="160">
        <v>0.14249999999999999</v>
      </c>
      <c r="G30" s="159">
        <f>ROUNDUP(F30*(G29/(1-F30)),2)</f>
        <v>7.41</v>
      </c>
    </row>
    <row r="31" spans="1:19" x14ac:dyDescent="0.2">
      <c r="F31" s="161"/>
      <c r="G31" s="162"/>
    </row>
    <row r="32" spans="1:19" ht="14.25" x14ac:dyDescent="0.2">
      <c r="A32" s="163" t="s">
        <v>324</v>
      </c>
      <c r="B32" s="164" t="s">
        <v>325</v>
      </c>
      <c r="C32" s="165"/>
      <c r="D32" s="165"/>
      <c r="E32" s="165"/>
      <c r="F32" s="166"/>
      <c r="G32" s="167">
        <f>G29+G30</f>
        <v>51.96</v>
      </c>
      <c r="H32" s="168"/>
    </row>
    <row r="33" spans="1:8" x14ac:dyDescent="0.2">
      <c r="A33" s="169"/>
      <c r="B33" s="170"/>
      <c r="C33" s="171"/>
      <c r="D33" s="171"/>
      <c r="E33" s="171"/>
      <c r="F33" s="172"/>
      <c r="G33" s="173"/>
      <c r="H33" s="168"/>
    </row>
    <row r="34" spans="1:8" x14ac:dyDescent="0.2">
      <c r="A34" s="169"/>
      <c r="B34" s="170"/>
      <c r="C34" s="171"/>
      <c r="D34" s="171"/>
      <c r="E34" s="171"/>
      <c r="F34" s="172"/>
      <c r="G34" s="173"/>
      <c r="H34" s="168"/>
    </row>
    <row r="35" spans="1:8" x14ac:dyDescent="0.2">
      <c r="A35" s="169"/>
      <c r="B35" s="170"/>
      <c r="C35" s="171"/>
      <c r="D35" s="171"/>
      <c r="E35" s="171"/>
      <c r="F35" s="172"/>
      <c r="G35" s="173"/>
      <c r="H35" s="168"/>
    </row>
    <row r="36" spans="1:8" x14ac:dyDescent="0.2">
      <c r="A36" s="57" t="s">
        <v>326</v>
      </c>
      <c r="B36" s="57"/>
      <c r="C36" s="57"/>
      <c r="D36" s="57"/>
      <c r="E36" s="57"/>
      <c r="F36" s="57"/>
      <c r="G36" s="57"/>
    </row>
    <row r="37" spans="1:8" ht="27.75" x14ac:dyDescent="0.2">
      <c r="A37" s="33"/>
      <c r="B37" s="81" t="s">
        <v>296</v>
      </c>
      <c r="C37" s="83" t="s">
        <v>297</v>
      </c>
      <c r="D37" s="149" t="s">
        <v>298</v>
      </c>
      <c r="E37" s="83" t="s">
        <v>299</v>
      </c>
      <c r="F37" s="58" t="s">
        <v>300</v>
      </c>
      <c r="G37" s="58" t="s">
        <v>301</v>
      </c>
    </row>
    <row r="38" spans="1:8" ht="21" x14ac:dyDescent="0.35">
      <c r="A38" s="134" t="s">
        <v>327</v>
      </c>
      <c r="B38" s="151" t="s">
        <v>328</v>
      </c>
      <c r="C38" s="152" t="s">
        <v>304</v>
      </c>
      <c r="D38" s="153">
        <v>0.6</v>
      </c>
      <c r="E38" s="152">
        <v>20</v>
      </c>
      <c r="F38" s="357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18.82</v>
      </c>
      <c r="G38" s="154">
        <f>ROUNDUP((F38*(1+D38)),2)</f>
        <v>30.12</v>
      </c>
    </row>
    <row r="39" spans="1:8" x14ac:dyDescent="0.2">
      <c r="C39" s="150"/>
      <c r="D39" s="150"/>
      <c r="E39" s="150"/>
      <c r="F39" s="150"/>
      <c r="G39" s="150"/>
    </row>
    <row r="40" spans="1:8" x14ac:dyDescent="0.2">
      <c r="C40" s="402" t="s">
        <v>305</v>
      </c>
      <c r="D40" s="402"/>
      <c r="E40" s="402"/>
      <c r="F40" s="156" t="s">
        <v>306</v>
      </c>
      <c r="G40" s="156" t="s">
        <v>53</v>
      </c>
    </row>
    <row r="41" spans="1:8" ht="25.5" customHeight="1" x14ac:dyDescent="0.2">
      <c r="A41" s="157" t="s">
        <v>329</v>
      </c>
      <c r="B41" s="33" t="s">
        <v>308</v>
      </c>
      <c r="C41" s="403" t="s">
        <v>330</v>
      </c>
      <c r="D41" s="404"/>
      <c r="E41" s="404"/>
      <c r="F41" s="158"/>
      <c r="G41" s="159">
        <f>ROUNDUP(G38/26*5,2)</f>
        <v>5.8</v>
      </c>
    </row>
    <row r="42" spans="1:8" x14ac:dyDescent="0.2">
      <c r="A42" s="46"/>
      <c r="B42" s="33" t="s">
        <v>310</v>
      </c>
      <c r="C42" s="400" t="s">
        <v>331</v>
      </c>
      <c r="D42" s="401"/>
      <c r="E42" s="401"/>
      <c r="F42" s="39"/>
      <c r="G42" s="159">
        <f>G38+G41</f>
        <v>35.92</v>
      </c>
    </row>
    <row r="43" spans="1:8" x14ac:dyDescent="0.2">
      <c r="A43" s="157" t="s">
        <v>332</v>
      </c>
      <c r="B43" s="33" t="s">
        <v>313</v>
      </c>
      <c r="C43" s="400" t="s">
        <v>333</v>
      </c>
      <c r="D43" s="401"/>
      <c r="E43" s="401"/>
      <c r="F43" s="158">
        <v>0.06</v>
      </c>
      <c r="G43" s="159">
        <f>ROUNDUP(G42*F43,2)</f>
        <v>2.16</v>
      </c>
    </row>
    <row r="44" spans="1:8" x14ac:dyDescent="0.2">
      <c r="A44" s="46"/>
      <c r="B44" s="33" t="s">
        <v>260</v>
      </c>
      <c r="C44" s="400" t="s">
        <v>334</v>
      </c>
      <c r="D44" s="401"/>
      <c r="E44" s="401"/>
      <c r="F44" s="39"/>
      <c r="G44" s="159">
        <f>G42+G43</f>
        <v>38.08</v>
      </c>
    </row>
    <row r="45" spans="1:8" x14ac:dyDescent="0.2">
      <c r="A45" s="157" t="s">
        <v>335</v>
      </c>
      <c r="B45" s="33" t="s">
        <v>317</v>
      </c>
      <c r="C45" s="400" t="s">
        <v>336</v>
      </c>
      <c r="D45" s="401"/>
      <c r="E45" s="401"/>
      <c r="F45" s="158">
        <v>0.08</v>
      </c>
      <c r="G45" s="159">
        <f>ROUNDUP(G44*F45,2)</f>
        <v>3.05</v>
      </c>
    </row>
    <row r="46" spans="1:8" x14ac:dyDescent="0.2">
      <c r="A46" s="46"/>
      <c r="B46" s="33" t="s">
        <v>319</v>
      </c>
      <c r="C46" s="400" t="s">
        <v>337</v>
      </c>
      <c r="D46" s="401"/>
      <c r="E46" s="401"/>
      <c r="F46" s="39"/>
      <c r="G46" s="159">
        <f>SUM(G44:G45)</f>
        <v>41.13</v>
      </c>
    </row>
    <row r="47" spans="1:8" ht="23.25" customHeight="1" x14ac:dyDescent="0.2">
      <c r="A47" s="157" t="s">
        <v>338</v>
      </c>
      <c r="B47" s="33" t="s">
        <v>322</v>
      </c>
      <c r="C47" s="400" t="s">
        <v>323</v>
      </c>
      <c r="D47" s="401"/>
      <c r="E47" s="401"/>
      <c r="F47" s="160">
        <v>0.14249999999999999</v>
      </c>
      <c r="G47" s="159">
        <f>ROUNDUP(F47*(G46/(1-F47)),2)</f>
        <v>6.84</v>
      </c>
    </row>
    <row r="48" spans="1:8" x14ac:dyDescent="0.2">
      <c r="C48" s="150"/>
      <c r="D48" s="150"/>
      <c r="E48" s="150"/>
      <c r="F48" s="174"/>
      <c r="G48" s="175"/>
    </row>
    <row r="49" spans="1:8" ht="14.25" x14ac:dyDescent="0.2">
      <c r="A49" s="163" t="s">
        <v>339</v>
      </c>
      <c r="B49" s="164" t="s">
        <v>325</v>
      </c>
      <c r="C49" s="165"/>
      <c r="D49" s="165"/>
      <c r="E49" s="165"/>
      <c r="F49" s="166"/>
      <c r="G49" s="167">
        <f>G46+G47</f>
        <v>47.97</v>
      </c>
      <c r="H49" s="168"/>
    </row>
    <row r="50" spans="1:8" x14ac:dyDescent="0.2">
      <c r="A50" s="169"/>
      <c r="B50" s="170"/>
      <c r="C50" s="171"/>
      <c r="D50" s="171"/>
      <c r="E50" s="171"/>
      <c r="F50" s="172"/>
      <c r="G50" s="173"/>
      <c r="H50" s="168"/>
    </row>
    <row r="51" spans="1:8" x14ac:dyDescent="0.2">
      <c r="A51" s="169"/>
      <c r="B51" s="170"/>
      <c r="C51" s="171"/>
      <c r="D51" s="171"/>
      <c r="E51" s="171"/>
      <c r="F51" s="172"/>
      <c r="G51" s="173"/>
      <c r="H51" s="168"/>
    </row>
    <row r="52" spans="1:8" x14ac:dyDescent="0.2">
      <c r="A52" s="169"/>
      <c r="B52" s="170"/>
      <c r="C52" s="171"/>
      <c r="D52" s="171"/>
      <c r="E52" s="171"/>
      <c r="F52" s="172"/>
      <c r="G52" s="173"/>
      <c r="H52" s="168"/>
    </row>
    <row r="53" spans="1:8" x14ac:dyDescent="0.2">
      <c r="A53" s="57" t="s">
        <v>340</v>
      </c>
      <c r="B53" s="57"/>
      <c r="C53" s="57"/>
      <c r="D53" s="57"/>
      <c r="E53" s="57"/>
      <c r="F53" s="57"/>
      <c r="G53" s="57"/>
    </row>
    <row r="54" spans="1:8" ht="27.75" x14ac:dyDescent="0.2">
      <c r="A54" s="33"/>
      <c r="B54" s="81" t="s">
        <v>296</v>
      </c>
      <c r="C54" s="156" t="s">
        <v>297</v>
      </c>
      <c r="D54" s="176" t="s">
        <v>298</v>
      </c>
      <c r="E54" s="156" t="s">
        <v>299</v>
      </c>
      <c r="F54" s="152" t="s">
        <v>300</v>
      </c>
      <c r="G54" s="152" t="s">
        <v>301</v>
      </c>
    </row>
    <row r="55" spans="1:8" ht="27" customHeight="1" x14ac:dyDescent="0.35">
      <c r="A55" s="134" t="s">
        <v>341</v>
      </c>
      <c r="B55" s="151" t="s">
        <v>571</v>
      </c>
      <c r="C55" s="152" t="s">
        <v>304</v>
      </c>
      <c r="D55" s="153">
        <v>0.8</v>
      </c>
      <c r="E55" s="152">
        <v>24</v>
      </c>
      <c r="F55" s="357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18.82</v>
      </c>
      <c r="G55" s="154">
        <f>ROUNDUP((F55*(1+D55)),2)</f>
        <v>33.880000000000003</v>
      </c>
    </row>
    <row r="56" spans="1:8" x14ac:dyDescent="0.2">
      <c r="C56" s="150"/>
      <c r="D56" s="150"/>
      <c r="E56" s="150"/>
      <c r="F56" s="150"/>
      <c r="G56" s="150"/>
    </row>
    <row r="57" spans="1:8" x14ac:dyDescent="0.2">
      <c r="C57" s="402" t="s">
        <v>305</v>
      </c>
      <c r="D57" s="402"/>
      <c r="E57" s="402"/>
      <c r="F57" s="156" t="s">
        <v>306</v>
      </c>
      <c r="G57" s="156" t="s">
        <v>53</v>
      </c>
    </row>
    <row r="58" spans="1:8" ht="25.5" customHeight="1" x14ac:dyDescent="0.2">
      <c r="A58" s="157" t="s">
        <v>343</v>
      </c>
      <c r="B58" s="33" t="s">
        <v>308</v>
      </c>
      <c r="C58" s="403" t="s">
        <v>344</v>
      </c>
      <c r="D58" s="404"/>
      <c r="E58" s="404"/>
      <c r="F58" s="158"/>
      <c r="G58" s="159">
        <f>ROUNDUP(G55/26*5,2)</f>
        <v>6.52</v>
      </c>
    </row>
    <row r="59" spans="1:8" x14ac:dyDescent="0.2">
      <c r="A59" s="46"/>
      <c r="B59" s="33" t="s">
        <v>310</v>
      </c>
      <c r="C59" s="400" t="s">
        <v>345</v>
      </c>
      <c r="D59" s="401"/>
      <c r="E59" s="401"/>
      <c r="F59" s="39"/>
      <c r="G59" s="159">
        <f>G55+G58</f>
        <v>40.4</v>
      </c>
    </row>
    <row r="60" spans="1:8" x14ac:dyDescent="0.2">
      <c r="A60" s="157" t="s">
        <v>346</v>
      </c>
      <c r="B60" s="33" t="s">
        <v>313</v>
      </c>
      <c r="C60" s="400" t="s">
        <v>347</v>
      </c>
      <c r="D60" s="401"/>
      <c r="E60" s="401"/>
      <c r="F60" s="158">
        <v>0.06</v>
      </c>
      <c r="G60" s="159">
        <f>ROUNDUP(G59*F60,2)</f>
        <v>2.4300000000000002</v>
      </c>
    </row>
    <row r="61" spans="1:8" x14ac:dyDescent="0.2">
      <c r="A61" s="46"/>
      <c r="B61" s="33" t="s">
        <v>260</v>
      </c>
      <c r="C61" s="400" t="s">
        <v>348</v>
      </c>
      <c r="D61" s="401"/>
      <c r="E61" s="401"/>
      <c r="F61" s="39"/>
      <c r="G61" s="159">
        <f>G59+G60</f>
        <v>42.83</v>
      </c>
    </row>
    <row r="62" spans="1:8" x14ac:dyDescent="0.2">
      <c r="A62" s="157" t="s">
        <v>349</v>
      </c>
      <c r="B62" s="33" t="s">
        <v>317</v>
      </c>
      <c r="C62" s="400" t="s">
        <v>350</v>
      </c>
      <c r="D62" s="401"/>
      <c r="E62" s="401"/>
      <c r="F62" s="158">
        <v>0.08</v>
      </c>
      <c r="G62" s="159">
        <f>ROUNDUP(G61*F62,2)</f>
        <v>3.43</v>
      </c>
    </row>
    <row r="63" spans="1:8" x14ac:dyDescent="0.2">
      <c r="A63" s="46"/>
      <c r="B63" s="33" t="s">
        <v>319</v>
      </c>
      <c r="C63" s="400" t="s">
        <v>351</v>
      </c>
      <c r="D63" s="401"/>
      <c r="E63" s="401"/>
      <c r="F63" s="39"/>
      <c r="G63" s="159">
        <f>SUM(G61:G62)</f>
        <v>46.26</v>
      </c>
    </row>
    <row r="64" spans="1:8" ht="22.5" customHeight="1" x14ac:dyDescent="0.2">
      <c r="A64" s="157" t="s">
        <v>352</v>
      </c>
      <c r="B64" s="33" t="s">
        <v>322</v>
      </c>
      <c r="C64" s="405" t="s">
        <v>323</v>
      </c>
      <c r="D64" s="406"/>
      <c r="E64" s="406"/>
      <c r="F64" s="106">
        <v>0.14249999999999999</v>
      </c>
      <c r="G64" s="177">
        <f>ROUNDUP(F64*(G63/(1-F64)),2)</f>
        <v>7.69</v>
      </c>
    </row>
    <row r="65" spans="1:8" x14ac:dyDescent="0.2">
      <c r="F65" s="161"/>
      <c r="G65" s="162"/>
    </row>
    <row r="66" spans="1:8" ht="14.25" x14ac:dyDescent="0.2">
      <c r="A66" s="163" t="s">
        <v>353</v>
      </c>
      <c r="B66" s="164" t="s">
        <v>325</v>
      </c>
      <c r="C66" s="165"/>
      <c r="D66" s="165"/>
      <c r="E66" s="165"/>
      <c r="F66" s="166"/>
      <c r="G66" s="167">
        <f>G63+G64</f>
        <v>53.95</v>
      </c>
      <c r="H66" s="168"/>
    </row>
    <row r="67" spans="1:8" x14ac:dyDescent="0.2">
      <c r="A67" s="169"/>
      <c r="B67" s="170"/>
      <c r="C67" s="171"/>
      <c r="D67" s="171"/>
      <c r="E67" s="171"/>
      <c r="F67" s="172"/>
      <c r="G67" s="173"/>
      <c r="H67" s="168"/>
    </row>
    <row r="68" spans="1:8" s="28" customFormat="1" x14ac:dyDescent="0.2">
      <c r="A68" s="66"/>
      <c r="B68" s="169"/>
      <c r="C68" s="66"/>
      <c r="D68" s="66"/>
      <c r="E68" s="66"/>
      <c r="F68" s="178"/>
      <c r="G68" s="173"/>
      <c r="H68" s="179"/>
    </row>
    <row r="69" spans="1:8" s="28" customFormat="1" x14ac:dyDescent="0.2">
      <c r="A69" s="66"/>
      <c r="B69" s="169"/>
      <c r="C69" s="66"/>
      <c r="D69" s="66"/>
      <c r="E69" s="66"/>
      <c r="F69" s="178"/>
      <c r="G69" s="173"/>
      <c r="H69" s="179"/>
    </row>
    <row r="70" spans="1:8" x14ac:dyDescent="0.2">
      <c r="A70" s="57" t="s">
        <v>354</v>
      </c>
      <c r="B70" s="57"/>
      <c r="C70" s="57"/>
      <c r="D70" s="57"/>
      <c r="E70" s="57"/>
      <c r="F70" s="57"/>
      <c r="G70" s="57"/>
    </row>
    <row r="71" spans="1:8" ht="27.75" x14ac:dyDescent="0.2">
      <c r="A71" s="33"/>
      <c r="B71" s="81" t="s">
        <v>296</v>
      </c>
      <c r="C71" s="156" t="s">
        <v>297</v>
      </c>
      <c r="D71" s="176" t="s">
        <v>298</v>
      </c>
      <c r="E71" s="156" t="s">
        <v>299</v>
      </c>
      <c r="F71" s="152" t="s">
        <v>300</v>
      </c>
      <c r="G71" s="152" t="s">
        <v>301</v>
      </c>
    </row>
    <row r="72" spans="1:8" ht="21" x14ac:dyDescent="0.35">
      <c r="A72" s="134" t="s">
        <v>355</v>
      </c>
      <c r="B72" s="151" t="s">
        <v>356</v>
      </c>
      <c r="C72" s="152" t="s">
        <v>304</v>
      </c>
      <c r="D72" s="153">
        <v>1</v>
      </c>
      <c r="E72" s="152">
        <v>72</v>
      </c>
      <c r="F72" s="357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18.82</v>
      </c>
      <c r="G72" s="154">
        <f>ROUNDUP((F72*(1+D72)),2)</f>
        <v>37.64</v>
      </c>
    </row>
    <row r="73" spans="1:8" x14ac:dyDescent="0.2">
      <c r="C73" s="150"/>
      <c r="D73" s="150"/>
      <c r="E73" s="150"/>
      <c r="F73" s="150"/>
      <c r="G73" s="150"/>
    </row>
    <row r="74" spans="1:8" x14ac:dyDescent="0.2">
      <c r="C74" s="402" t="s">
        <v>305</v>
      </c>
      <c r="D74" s="402"/>
      <c r="E74" s="402"/>
      <c r="F74" s="156" t="s">
        <v>306</v>
      </c>
      <c r="G74" s="156" t="s">
        <v>53</v>
      </c>
    </row>
    <row r="75" spans="1:8" ht="25.5" customHeight="1" x14ac:dyDescent="0.2">
      <c r="A75" s="157" t="s">
        <v>357</v>
      </c>
      <c r="B75" s="33" t="s">
        <v>308</v>
      </c>
      <c r="C75" s="403" t="s">
        <v>358</v>
      </c>
      <c r="D75" s="404"/>
      <c r="E75" s="404"/>
      <c r="F75" s="158"/>
      <c r="G75" s="159">
        <f>ROUNDUP(G72/26*5,2)</f>
        <v>7.24</v>
      </c>
    </row>
    <row r="76" spans="1:8" x14ac:dyDescent="0.2">
      <c r="A76" s="46"/>
      <c r="B76" s="33" t="s">
        <v>310</v>
      </c>
      <c r="C76" s="400" t="s">
        <v>359</v>
      </c>
      <c r="D76" s="401"/>
      <c r="E76" s="401"/>
      <c r="F76" s="39"/>
      <c r="G76" s="159">
        <f>G72+G75</f>
        <v>44.88</v>
      </c>
    </row>
    <row r="77" spans="1:8" x14ac:dyDescent="0.2">
      <c r="A77" s="157" t="s">
        <v>360</v>
      </c>
      <c r="B77" s="33" t="s">
        <v>313</v>
      </c>
      <c r="C77" s="400" t="s">
        <v>361</v>
      </c>
      <c r="D77" s="401"/>
      <c r="E77" s="401"/>
      <c r="F77" s="158">
        <v>0.06</v>
      </c>
      <c r="G77" s="159">
        <f>ROUNDUP(G76*F77,2)</f>
        <v>2.7</v>
      </c>
    </row>
    <row r="78" spans="1:8" x14ac:dyDescent="0.2">
      <c r="A78" s="46"/>
      <c r="B78" s="33" t="s">
        <v>260</v>
      </c>
      <c r="C78" s="400" t="s">
        <v>362</v>
      </c>
      <c r="D78" s="401"/>
      <c r="E78" s="401"/>
      <c r="F78" s="39"/>
      <c r="G78" s="159">
        <f>G76+G77</f>
        <v>47.58</v>
      </c>
    </row>
    <row r="79" spans="1:8" x14ac:dyDescent="0.2">
      <c r="A79" s="157" t="s">
        <v>363</v>
      </c>
      <c r="B79" s="33" t="s">
        <v>317</v>
      </c>
      <c r="C79" s="400" t="s">
        <v>364</v>
      </c>
      <c r="D79" s="401"/>
      <c r="E79" s="401"/>
      <c r="F79" s="158">
        <v>0.08</v>
      </c>
      <c r="G79" s="159">
        <f>ROUNDUP(G78*F79,2)</f>
        <v>3.81</v>
      </c>
    </row>
    <row r="80" spans="1:8" x14ac:dyDescent="0.2">
      <c r="A80" s="46"/>
      <c r="B80" s="33" t="s">
        <v>319</v>
      </c>
      <c r="C80" s="400" t="s">
        <v>365</v>
      </c>
      <c r="D80" s="401"/>
      <c r="E80" s="401"/>
      <c r="F80" s="39"/>
      <c r="G80" s="159">
        <f>SUM(G78:G79)</f>
        <v>51.39</v>
      </c>
    </row>
    <row r="81" spans="1:8" ht="23.25" customHeight="1" x14ac:dyDescent="0.2">
      <c r="A81" s="157" t="s">
        <v>366</v>
      </c>
      <c r="B81" s="33" t="s">
        <v>322</v>
      </c>
      <c r="C81" s="405" t="s">
        <v>323</v>
      </c>
      <c r="D81" s="406"/>
      <c r="E81" s="406"/>
      <c r="F81" s="106">
        <v>0.14249999999999999</v>
      </c>
      <c r="G81" s="177">
        <f>ROUNDUP(F81*(G80/(1-F81)),2)</f>
        <v>8.5500000000000007</v>
      </c>
    </row>
    <row r="82" spans="1:8" x14ac:dyDescent="0.2">
      <c r="F82" s="161"/>
      <c r="G82" s="162"/>
    </row>
    <row r="83" spans="1:8" ht="14.25" x14ac:dyDescent="0.2">
      <c r="A83" s="163" t="s">
        <v>367</v>
      </c>
      <c r="B83" s="164" t="s">
        <v>325</v>
      </c>
      <c r="C83" s="165"/>
      <c r="D83" s="165"/>
      <c r="E83" s="165"/>
      <c r="F83" s="166"/>
      <c r="G83" s="167">
        <f>G80+G81</f>
        <v>59.94</v>
      </c>
      <c r="H83" s="168"/>
    </row>
    <row r="84" spans="1:8" s="28" customFormat="1" x14ac:dyDescent="0.2">
      <c r="A84" s="66"/>
      <c r="B84" s="169"/>
      <c r="C84" s="66"/>
      <c r="D84" s="66"/>
      <c r="E84" s="66"/>
      <c r="F84" s="178"/>
      <c r="G84" s="173"/>
      <c r="H84" s="179"/>
    </row>
    <row r="85" spans="1:8" s="28" customFormat="1" x14ac:dyDescent="0.2">
      <c r="A85" s="66"/>
      <c r="B85" s="169"/>
      <c r="C85" s="66"/>
      <c r="D85" s="66"/>
      <c r="E85" s="66"/>
      <c r="F85" s="178"/>
      <c r="G85" s="173"/>
      <c r="H85" s="179"/>
    </row>
    <row r="86" spans="1:8" s="28" customFormat="1" x14ac:dyDescent="0.2">
      <c r="A86" s="66"/>
      <c r="B86" s="169"/>
      <c r="C86" s="66"/>
      <c r="D86" s="66"/>
      <c r="E86" s="66"/>
      <c r="F86" s="178"/>
      <c r="G86" s="173"/>
      <c r="H86" s="179"/>
    </row>
    <row r="87" spans="1:8" s="28" customFormat="1" x14ac:dyDescent="0.2">
      <c r="A87" s="57" t="s">
        <v>368</v>
      </c>
      <c r="B87" s="57"/>
      <c r="C87" s="57"/>
      <c r="D87" s="57"/>
      <c r="E87" s="57"/>
      <c r="F87" s="57"/>
      <c r="G87" s="173"/>
      <c r="H87" s="179"/>
    </row>
    <row r="88" spans="1:8" s="28" customFormat="1" ht="15" x14ac:dyDescent="0.2">
      <c r="A88" s="66"/>
      <c r="B88" s="66"/>
      <c r="C88" s="46"/>
      <c r="D88" s="33" t="s">
        <v>305</v>
      </c>
      <c r="E88" s="35" t="s">
        <v>369</v>
      </c>
      <c r="F88" s="35" t="s">
        <v>370</v>
      </c>
      <c r="G88" s="35" t="s">
        <v>371</v>
      </c>
      <c r="H88" s="179"/>
    </row>
    <row r="89" spans="1:8" s="28" customFormat="1" x14ac:dyDescent="0.2">
      <c r="A89" s="59" t="s">
        <v>324</v>
      </c>
      <c r="B89" s="151" t="s">
        <v>303</v>
      </c>
      <c r="C89" s="46"/>
      <c r="D89" s="180" t="s">
        <v>372</v>
      </c>
      <c r="E89" s="181">
        <f>E21</f>
        <v>56</v>
      </c>
      <c r="F89" s="182">
        <f>G32</f>
        <v>51.96</v>
      </c>
      <c r="G89" s="137">
        <f>E89*F89</f>
        <v>2909.76</v>
      </c>
      <c r="H89" s="179"/>
    </row>
    <row r="90" spans="1:8" s="28" customFormat="1" x14ac:dyDescent="0.2">
      <c r="A90" s="59" t="s">
        <v>339</v>
      </c>
      <c r="B90" s="151" t="s">
        <v>328</v>
      </c>
      <c r="C90" s="46"/>
      <c r="D90" s="180" t="s">
        <v>373</v>
      </c>
      <c r="E90" s="181">
        <f>E38</f>
        <v>20</v>
      </c>
      <c r="F90" s="182">
        <f>G49</f>
        <v>47.97</v>
      </c>
      <c r="G90" s="137">
        <f>E90*F90</f>
        <v>959.4</v>
      </c>
      <c r="H90" s="179"/>
    </row>
    <row r="91" spans="1:8" s="28" customFormat="1" x14ac:dyDescent="0.2">
      <c r="A91" s="59" t="s">
        <v>353</v>
      </c>
      <c r="B91" s="151" t="s">
        <v>342</v>
      </c>
      <c r="C91" s="46"/>
      <c r="D91" s="180" t="s">
        <v>374</v>
      </c>
      <c r="E91" s="181">
        <f>E55</f>
        <v>24</v>
      </c>
      <c r="F91" s="182">
        <f>G66</f>
        <v>53.95</v>
      </c>
      <c r="G91" s="137">
        <f>E91*F91</f>
        <v>1294.8</v>
      </c>
      <c r="H91" s="179"/>
    </row>
    <row r="92" spans="1:8" s="28" customFormat="1" x14ac:dyDescent="0.2">
      <c r="A92" s="33" t="s">
        <v>367</v>
      </c>
      <c r="B92" s="151" t="s">
        <v>356</v>
      </c>
      <c r="C92" s="46"/>
      <c r="D92" s="180" t="s">
        <v>375</v>
      </c>
      <c r="E92" s="181">
        <f>E72</f>
        <v>72</v>
      </c>
      <c r="F92" s="182">
        <f>G83</f>
        <v>59.94</v>
      </c>
      <c r="G92" s="137">
        <f>E92*F92</f>
        <v>4315.68</v>
      </c>
      <c r="H92" s="179"/>
    </row>
    <row r="93" spans="1:8" s="28" customFormat="1" ht="15" x14ac:dyDescent="0.2">
      <c r="A93" s="46"/>
      <c r="B93" s="183" t="s">
        <v>376</v>
      </c>
      <c r="C93" s="165"/>
      <c r="D93" s="165"/>
      <c r="E93" s="166"/>
      <c r="F93" s="184"/>
      <c r="G93" s="167">
        <f>SUM(G89:G92)</f>
        <v>9479.64</v>
      </c>
      <c r="H93" s="179"/>
    </row>
    <row r="94" spans="1:8" s="28" customFormat="1" x14ac:dyDescent="0.2">
      <c r="A94" s="66"/>
      <c r="B94" s="169"/>
      <c r="C94" s="66"/>
      <c r="D94" s="66"/>
      <c r="E94" s="66"/>
      <c r="F94" s="178"/>
      <c r="G94" s="173"/>
      <c r="H94" s="179"/>
    </row>
    <row r="95" spans="1:8" x14ac:dyDescent="0.2">
      <c r="A95" s="20" t="s">
        <v>133</v>
      </c>
    </row>
    <row r="96" spans="1:8" x14ac:dyDescent="0.2">
      <c r="A96" s="396" t="s">
        <v>377</v>
      </c>
      <c r="B96" s="396"/>
      <c r="C96" s="396"/>
      <c r="D96" s="396"/>
      <c r="E96" s="396"/>
    </row>
    <row r="97" spans="1:5" s="28" customFormat="1" x14ac:dyDescent="0.2">
      <c r="A97" s="411" t="s">
        <v>378</v>
      </c>
      <c r="B97" s="411"/>
      <c r="C97" s="411"/>
      <c r="D97" s="411"/>
      <c r="E97" s="411"/>
    </row>
    <row r="98" spans="1:5" x14ac:dyDescent="0.2">
      <c r="A98" s="396" t="s">
        <v>379</v>
      </c>
      <c r="B98" s="396"/>
      <c r="C98" s="396"/>
      <c r="D98" s="396"/>
      <c r="E98" s="396"/>
    </row>
    <row r="99" spans="1:5" s="28" customFormat="1" ht="27" customHeight="1" x14ac:dyDescent="0.2">
      <c r="A99" s="412" t="s">
        <v>380</v>
      </c>
      <c r="B99" s="411"/>
      <c r="C99" s="411"/>
      <c r="D99" s="411"/>
      <c r="E99" s="411"/>
    </row>
    <row r="100" spans="1:5" s="28" customFormat="1" ht="12.75" customHeight="1" x14ac:dyDescent="0.2">
      <c r="A100" s="409" t="s">
        <v>381</v>
      </c>
      <c r="B100" s="410"/>
      <c r="C100" s="410"/>
      <c r="D100" s="410"/>
      <c r="E100" s="410"/>
    </row>
    <row r="101" spans="1:5" s="28" customFormat="1" ht="15" x14ac:dyDescent="0.2">
      <c r="A101" s="407" t="s">
        <v>382</v>
      </c>
      <c r="B101" s="408"/>
      <c r="C101" s="408"/>
      <c r="D101" s="408"/>
      <c r="E101" s="408"/>
    </row>
    <row r="102" spans="1:5" s="28" customFormat="1" ht="15" x14ac:dyDescent="0.2">
      <c r="A102" s="409" t="s">
        <v>383</v>
      </c>
      <c r="B102" s="410"/>
      <c r="C102" s="410"/>
      <c r="D102" s="410"/>
      <c r="E102" s="410"/>
    </row>
  </sheetData>
  <sheetProtection password="876C" sheet="1" objects="1" scenarios="1"/>
  <mergeCells count="50">
    <mergeCell ref="A101:E101"/>
    <mergeCell ref="A102:E102"/>
    <mergeCell ref="C81:E81"/>
    <mergeCell ref="A96:E96"/>
    <mergeCell ref="A97:E97"/>
    <mergeCell ref="A98:E98"/>
    <mergeCell ref="A99:E99"/>
    <mergeCell ref="A100:E100"/>
    <mergeCell ref="C80:E80"/>
    <mergeCell ref="C60:E60"/>
    <mergeCell ref="C61:E61"/>
    <mergeCell ref="C62:E62"/>
    <mergeCell ref="C63:E63"/>
    <mergeCell ref="C64:E64"/>
    <mergeCell ref="C74:E74"/>
    <mergeCell ref="C75:E75"/>
    <mergeCell ref="C76:E76"/>
    <mergeCell ref="C77:E77"/>
    <mergeCell ref="C78:E78"/>
    <mergeCell ref="C79:E79"/>
    <mergeCell ref="C59:E59"/>
    <mergeCell ref="C30:E30"/>
    <mergeCell ref="C40:E40"/>
    <mergeCell ref="C41:E41"/>
    <mergeCell ref="C42:E42"/>
    <mergeCell ref="C43:E43"/>
    <mergeCell ref="C44:E44"/>
    <mergeCell ref="C45:E45"/>
    <mergeCell ref="C46:E46"/>
    <mergeCell ref="C47:E47"/>
    <mergeCell ref="C57:E57"/>
    <mergeCell ref="C58:E58"/>
    <mergeCell ref="C29:E29"/>
    <mergeCell ref="C11:E11"/>
    <mergeCell ref="C13:E13"/>
    <mergeCell ref="C14:E14"/>
    <mergeCell ref="C15:E15"/>
    <mergeCell ref="C16:E16"/>
    <mergeCell ref="C23:E23"/>
    <mergeCell ref="C24:E24"/>
    <mergeCell ref="C25:E25"/>
    <mergeCell ref="C26:E26"/>
    <mergeCell ref="C27:E27"/>
    <mergeCell ref="C28:E28"/>
    <mergeCell ref="C10:E10"/>
    <mergeCell ref="C3:E3"/>
    <mergeCell ref="C4:E4"/>
    <mergeCell ref="C5:E5"/>
    <mergeCell ref="C7:E7"/>
    <mergeCell ref="C8:E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1"/>
  <sheetViews>
    <sheetView topLeftCell="A197" workbookViewId="0">
      <selection activeCell="E200" sqref="E200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384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5" customHeight="1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5" customHeight="1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51</v>
      </c>
      <c r="B18" s="32"/>
      <c r="C18" s="32"/>
      <c r="D18" s="32"/>
      <c r="E18" s="32"/>
    </row>
    <row r="19" spans="1:5" s="20" customFormat="1" ht="12.75" x14ac:dyDescent="0.2">
      <c r="C19" s="33" t="s">
        <v>52</v>
      </c>
      <c r="D19" s="46"/>
      <c r="E19" s="35" t="s">
        <v>53</v>
      </c>
    </row>
    <row r="20" spans="1:5" s="20" customFormat="1" ht="72" x14ac:dyDescent="0.2">
      <c r="A20" s="33" t="s">
        <v>54</v>
      </c>
      <c r="B20" s="33" t="s">
        <v>55</v>
      </c>
      <c r="C20" s="185" t="str">
        <f>IF('Superv Modulo 1 - Remuneração'!C20="","",'Superv Modulo 1 - Remuneração'!C20)</f>
        <v>A remuneração base prevista na CCT vigente (Cláusula Quinta, Parágrafo 2º) é de R$ 1.327,00, para a função de Técnico de Informática. Ocorre que devido à proximidade da data base (1º/06), inserimos o acréscimo percentual de 11,30% (onze vírgula trinta por cento), equivalente ao índice do IPCA acumulado em 03/2022*, perfazendo o valor de R$ 1.476,95.</v>
      </c>
      <c r="D20" s="186"/>
      <c r="E20" s="63">
        <f>'Superv Modulo 1 - Remuneração'!E20</f>
        <v>1476.95</v>
      </c>
    </row>
    <row r="21" spans="1:5" s="20" customFormat="1" ht="12.75" x14ac:dyDescent="0.2">
      <c r="A21" s="33" t="s">
        <v>56</v>
      </c>
      <c r="B21" s="33" t="s">
        <v>385</v>
      </c>
      <c r="C21" s="185" t="str">
        <f>IF('Superv Modulo 1 - Remuneração'!C21="","",'Superv Modulo 1 - Remuneração'!C21)</f>
        <v>65%  conforme Termo de Referência</v>
      </c>
      <c r="D21" s="186"/>
      <c r="E21" s="63">
        <f>'Superv Modulo 1 - Remuneração'!E21</f>
        <v>960.02</v>
      </c>
    </row>
    <row r="22" spans="1:5" s="20" customFormat="1" ht="12.75" x14ac:dyDescent="0.2">
      <c r="A22" s="33" t="s">
        <v>59</v>
      </c>
      <c r="B22" s="33" t="s">
        <v>60</v>
      </c>
      <c r="C22" s="185" t="str">
        <f>IF('Superv Modulo 1 - Remuneração'!C22="","",'Superv Modulo 1 - Remuneração'!C22)</f>
        <v/>
      </c>
      <c r="D22" s="186"/>
      <c r="E22" s="63">
        <f>'Superv Modulo 1 - Remuneração'!E22</f>
        <v>0</v>
      </c>
    </row>
    <row r="23" spans="1:5" s="20" customFormat="1" ht="12.75" x14ac:dyDescent="0.2">
      <c r="A23" s="33" t="s">
        <v>61</v>
      </c>
      <c r="B23" s="33" t="s">
        <v>62</v>
      </c>
      <c r="C23" s="185" t="str">
        <f>IF('Superv Modulo 1 - Remuneração'!C23="","",'Superv Modulo 1 - Remuneração'!C23)</f>
        <v/>
      </c>
      <c r="D23" s="186"/>
      <c r="E23" s="63">
        <f>'Superv Modulo 1 - Remuneração'!E23</f>
        <v>0</v>
      </c>
    </row>
    <row r="24" spans="1:5" s="20" customFormat="1" ht="12.75" x14ac:dyDescent="0.2">
      <c r="A24" s="33" t="s">
        <v>63</v>
      </c>
      <c r="B24" s="33" t="s">
        <v>64</v>
      </c>
      <c r="C24" s="185" t="str">
        <f>IF('Superv Modulo 1 - Remuneração'!C24="","",'Superv Modulo 1 - Remuneração'!C24)</f>
        <v/>
      </c>
      <c r="D24" s="186"/>
      <c r="E24" s="63">
        <f>'Superv Modulo 1 - Remuneração'!E24</f>
        <v>0</v>
      </c>
    </row>
    <row r="25" spans="1:5" s="20" customFormat="1" ht="12.75" x14ac:dyDescent="0.2">
      <c r="A25" s="33" t="s">
        <v>65</v>
      </c>
      <c r="B25" s="33" t="s">
        <v>66</v>
      </c>
      <c r="C25" s="185" t="str">
        <f>IF('Superv Modulo 1 - Remuneração'!C25="","",'Superv Modulo 1 - Remuneração'!C25)</f>
        <v/>
      </c>
      <c r="D25" s="186"/>
      <c r="E25" s="63">
        <f>'Superv Modulo 1 - Remuneração'!E25</f>
        <v>0</v>
      </c>
    </row>
    <row r="26" spans="1:5" s="20" customFormat="1" ht="12.75" x14ac:dyDescent="0.2">
      <c r="A26" s="33" t="s">
        <v>67</v>
      </c>
      <c r="B26" s="33" t="s">
        <v>68</v>
      </c>
      <c r="C26" s="185" t="str">
        <f>IF('Superv Modulo 1 - Remuneração'!C26="","",'Superv Modulo 1 - Remuneração'!C26)</f>
        <v/>
      </c>
      <c r="D26" s="186"/>
      <c r="E26" s="63">
        <f>'Superv Modulo 1 - Remuneração'!E26</f>
        <v>0</v>
      </c>
    </row>
    <row r="27" spans="1:5" s="20" customFormat="1" ht="12.75" x14ac:dyDescent="0.2">
      <c r="A27" s="33" t="s">
        <v>69</v>
      </c>
      <c r="B27" s="33" t="s">
        <v>70</v>
      </c>
      <c r="C27" s="185" t="str">
        <f>IF('Superv Modulo 1 - Remuneração'!C27="","",'Superv Modulo 1 - Remuneração'!C27)</f>
        <v/>
      </c>
      <c r="D27" s="186"/>
      <c r="E27" s="63">
        <f>'Superv Modulo 1 - Remuneração'!E27</f>
        <v>0</v>
      </c>
    </row>
    <row r="28" spans="1:5" s="20" customFormat="1" ht="12.75" x14ac:dyDescent="0.2">
      <c r="A28" s="33" t="s">
        <v>71</v>
      </c>
      <c r="B28" s="187" t="s">
        <v>386</v>
      </c>
      <c r="C28" s="188" t="s">
        <v>73</v>
      </c>
      <c r="D28" s="186"/>
      <c r="E28" s="63">
        <f>'Superv Modulo 1 - Remuneração'!E28</f>
        <v>0</v>
      </c>
    </row>
    <row r="29" spans="1:5" s="20" customFormat="1" ht="12.75" x14ac:dyDescent="0.2">
      <c r="A29" s="44" t="s">
        <v>74</v>
      </c>
      <c r="B29" s="189" t="str">
        <f>IF('Superv Modulo 1 - Remuneração'!B29="","",'Superv Modulo 1 - Remuneração'!B29)</f>
        <v/>
      </c>
      <c r="C29" s="189" t="str">
        <f>IF('Superv Modulo 1 - Remuneração'!C29="","",'Superv Modulo 1 - Remuneração'!C29)</f>
        <v/>
      </c>
      <c r="D29" s="186"/>
      <c r="E29" s="63">
        <f>'Superv Modulo 1 - Remuneração'!E29</f>
        <v>0</v>
      </c>
    </row>
    <row r="30" spans="1:5" s="20" customFormat="1" ht="12.75" x14ac:dyDescent="0.2">
      <c r="A30" s="44" t="s">
        <v>75</v>
      </c>
      <c r="B30" s="189" t="str">
        <f>IF('Superv Modulo 1 - Remuneração'!B30="","",'Superv Modulo 1 - Remuneração'!B30)</f>
        <v/>
      </c>
      <c r="C30" s="189" t="str">
        <f>IF('Superv Modulo 1 - Remuneração'!C30="","",'Superv Modulo 1 - Remuneração'!C30)</f>
        <v/>
      </c>
      <c r="D30" s="186"/>
      <c r="E30" s="63">
        <f>'Superv Modulo 1 - Remuneração'!E30</f>
        <v>0</v>
      </c>
    </row>
    <row r="31" spans="1:5" s="20" customFormat="1" ht="12.75" x14ac:dyDescent="0.2">
      <c r="A31" s="44" t="s">
        <v>76</v>
      </c>
      <c r="B31" s="189" t="str">
        <f>IF('Superv Modulo 1 - Remuneração'!B31="","",'Superv Modulo 1 - Remuneração'!B31)</f>
        <v/>
      </c>
      <c r="C31" s="189" t="str">
        <f>IF('Superv Modulo 1 - Remuneração'!C31="","",'Superv Modulo 1 - Remuneração'!C31)</f>
        <v/>
      </c>
      <c r="D31" s="186"/>
      <c r="E31" s="63">
        <f>'Superv Modulo 1 - Remuneração'!E31</f>
        <v>0</v>
      </c>
    </row>
    <row r="32" spans="1:5" s="20" customFormat="1" ht="12.75" x14ac:dyDescent="0.2">
      <c r="A32" s="44" t="s">
        <v>77</v>
      </c>
      <c r="B32" s="189" t="str">
        <f>IF('Superv Modulo 1 - Remuneração'!B32="","",'Superv Modulo 1 - Remuneração'!B32)</f>
        <v/>
      </c>
      <c r="C32" s="189" t="str">
        <f>IF('Superv Modulo 1 - Remuneração'!C32="","",'Superv Modulo 1 - Remuneração'!C32)</f>
        <v/>
      </c>
      <c r="D32" s="186"/>
      <c r="E32" s="63">
        <f>'Superv Modulo 1 - Remuneração'!E32</f>
        <v>0</v>
      </c>
    </row>
    <row r="33" spans="1:5" s="20" customFormat="1" ht="12.75" x14ac:dyDescent="0.2">
      <c r="A33" s="44" t="s">
        <v>78</v>
      </c>
      <c r="B33" s="189" t="str">
        <f>IF('Superv Modulo 1 - Remuneração'!B33="","",'Superv Modulo 1 - Remuneração'!B33)</f>
        <v/>
      </c>
      <c r="C33" s="189" t="str">
        <f>IF('Superv Modulo 1 - Remuneração'!C33="","",'Superv Modulo 1 - Remuneração'!C33)</f>
        <v/>
      </c>
      <c r="D33" s="186"/>
      <c r="E33" s="63">
        <f>'Superv Modulo 1 - Remuneração'!E33</f>
        <v>0</v>
      </c>
    </row>
    <row r="34" spans="1:5" s="20" customFormat="1" ht="12.75" x14ac:dyDescent="0.2">
      <c r="A34" s="44" t="s">
        <v>79</v>
      </c>
      <c r="B34" s="189" t="str">
        <f>IF('Superv Modulo 1 - Remuneração'!B34="","",'Superv Modulo 1 - Remuneração'!B34)</f>
        <v/>
      </c>
      <c r="C34" s="189" t="str">
        <f>IF('Superv Modulo 1 - Remuneração'!C34="","",'Superv Modulo 1 - Remuneração'!C34)</f>
        <v/>
      </c>
      <c r="D34" s="186"/>
      <c r="E34" s="63">
        <f>'Superv Modulo 1 - Remuneração'!E34</f>
        <v>0</v>
      </c>
    </row>
    <row r="35" spans="1:5" s="20" customFormat="1" ht="12.75" x14ac:dyDescent="0.2">
      <c r="A35" s="44" t="s">
        <v>80</v>
      </c>
      <c r="B35" s="189" t="str">
        <f>IF('Superv Modulo 1 - Remuneração'!B35="","",'Superv Modulo 1 - Remuneração'!B35)</f>
        <v/>
      </c>
      <c r="C35" s="189" t="str">
        <f>IF('Superv Modulo 1 - Remuneração'!C35="","",'Superv Modulo 1 - Remuneração'!C35)</f>
        <v/>
      </c>
      <c r="D35" s="186"/>
      <c r="E35" s="63">
        <f>'Superv Modulo 1 - Remuneração'!E35</f>
        <v>0</v>
      </c>
    </row>
    <row r="36" spans="1:5" s="20" customFormat="1" ht="12.75" x14ac:dyDescent="0.2">
      <c r="A36" s="44" t="s">
        <v>81</v>
      </c>
      <c r="B36" s="189" t="str">
        <f>IF('Superv Modulo 1 - Remuneração'!B36="","",'Superv Modulo 1 - Remuneração'!B36)</f>
        <v/>
      </c>
      <c r="C36" s="189" t="str">
        <f>IF('Superv Modulo 1 - Remuneração'!C36="","",'Superv Modulo 1 - Remuneração'!C36)</f>
        <v/>
      </c>
      <c r="D36" s="186"/>
      <c r="E36" s="63">
        <f>'Superv Modulo 1 - Remuneração'!E36</f>
        <v>0</v>
      </c>
    </row>
    <row r="37" spans="1:5" s="20" customFormat="1" ht="12.75" x14ac:dyDescent="0.2">
      <c r="A37" s="46"/>
      <c r="B37" s="191" t="s">
        <v>387</v>
      </c>
      <c r="C37" s="46"/>
      <c r="D37" s="186"/>
      <c r="E37" s="192">
        <f>SUM(E20:E28)</f>
        <v>2436.9699999999998</v>
      </c>
    </row>
    <row r="38" spans="1:5" s="20" customFormat="1" ht="12.75" x14ac:dyDescent="0.2"/>
    <row r="39" spans="1:5" s="20" customFormat="1" ht="12.75" x14ac:dyDescent="0.2"/>
    <row r="40" spans="1:5" s="20" customFormat="1" ht="12.75" x14ac:dyDescent="0.2">
      <c r="A40" s="32" t="s">
        <v>86</v>
      </c>
      <c r="B40" s="32"/>
      <c r="C40" s="32"/>
      <c r="D40" s="32"/>
      <c r="E40" s="32"/>
    </row>
    <row r="41" spans="1:5" s="20" customFormat="1" ht="12.75" x14ac:dyDescent="0.2">
      <c r="C41" s="33" t="s">
        <v>52</v>
      </c>
      <c r="D41" s="46"/>
      <c r="E41" s="35" t="s">
        <v>53</v>
      </c>
    </row>
    <row r="42" spans="1:5" s="20" customFormat="1" ht="24" x14ac:dyDescent="0.2">
      <c r="A42" s="33" t="s">
        <v>87</v>
      </c>
      <c r="B42" s="33" t="s">
        <v>88</v>
      </c>
      <c r="C42" s="185" t="str">
        <f>IF('Superv Modulo 2 - Beneficios'!C20="","",'Superv Modulo 2 - Beneficios'!C20)</f>
        <v>Decreto 15.037/2021 Prefeitura Municipal Campo Grande,               (Tarifa: R$ 4,40 nº dias trabalhados + Desconto 6%)</v>
      </c>
      <c r="D42" s="186"/>
      <c r="E42" s="63">
        <f>'Superv Modulo 2 - Beneficios'!E20</f>
        <v>140.19</v>
      </c>
    </row>
    <row r="43" spans="1:5" s="20" customFormat="1" ht="12.75" x14ac:dyDescent="0.2">
      <c r="A43" s="33" t="s">
        <v>90</v>
      </c>
      <c r="B43" s="33" t="s">
        <v>91</v>
      </c>
      <c r="C43" s="185" t="str">
        <f>IF('Superv Modulo 2 - Beneficios'!C21="","",'Superv Modulo 2 - Beneficios'!C21)</f>
        <v>R$: 440,00 CCT - Cláusula 24ª) - Desconto 10% (cláusla 24ª, §7º)</v>
      </c>
      <c r="D43" s="186"/>
      <c r="E43" s="63">
        <f>'Superv Modulo 2 - Beneficios'!E21</f>
        <v>396</v>
      </c>
    </row>
    <row r="44" spans="1:5" s="20" customFormat="1" ht="12.75" x14ac:dyDescent="0.2">
      <c r="A44" s="33" t="s">
        <v>92</v>
      </c>
      <c r="B44" s="33" t="s">
        <v>93</v>
      </c>
      <c r="C44" s="185" t="str">
        <f>IF('Superv Modulo 2 - Beneficios'!C22="","",'Superv Modulo 2 - Beneficios'!C22)</f>
        <v/>
      </c>
      <c r="D44" s="186"/>
      <c r="E44" s="63">
        <f>'Superv Modulo 2 - Beneficios'!E22</f>
        <v>0</v>
      </c>
    </row>
    <row r="45" spans="1:5" s="20" customFormat="1" ht="12.75" x14ac:dyDescent="0.2">
      <c r="A45" s="33" t="s">
        <v>94</v>
      </c>
      <c r="B45" s="33" t="s">
        <v>95</v>
      </c>
      <c r="C45" s="185" t="str">
        <f>IF('Superv Modulo 2 - Beneficios'!C23="","",'Superv Modulo 2 - Beneficios'!C23)</f>
        <v/>
      </c>
      <c r="D45" s="186"/>
      <c r="E45" s="63">
        <f>'Superv Modulo 2 - Beneficios'!E23</f>
        <v>0</v>
      </c>
    </row>
    <row r="46" spans="1:5" s="20" customFormat="1" ht="12.75" x14ac:dyDescent="0.2">
      <c r="A46" s="33" t="s">
        <v>96</v>
      </c>
      <c r="B46" s="33" t="s">
        <v>97</v>
      </c>
      <c r="C46" s="185" t="str">
        <f>IF('Superv Modulo 2 - Beneficios'!C24="","",'Superv Modulo 2 - Beneficios'!C24)</f>
        <v/>
      </c>
      <c r="D46" s="186"/>
      <c r="E46" s="63">
        <f>'Superv Modulo 2 - Beneficios'!E24</f>
        <v>7</v>
      </c>
    </row>
    <row r="47" spans="1:5" s="20" customFormat="1" ht="12.75" x14ac:dyDescent="0.2">
      <c r="A47" s="33" t="s">
        <v>98</v>
      </c>
      <c r="B47" s="187" t="s">
        <v>386</v>
      </c>
      <c r="C47" s="185" t="s">
        <v>100</v>
      </c>
      <c r="D47" s="186"/>
      <c r="E47" s="63">
        <f>'Superv Modulo 2 - Beneficios'!E25</f>
        <v>29.43</v>
      </c>
    </row>
    <row r="48" spans="1:5" s="20" customFormat="1" ht="63" customHeight="1" x14ac:dyDescent="0.2">
      <c r="A48" s="44" t="s">
        <v>101</v>
      </c>
      <c r="B48" s="185" t="str">
        <f>IF('Superv Modulo 2 - Beneficios'!B26="","",'Superv Modulo 2 - Beneficios'!B26)</f>
        <v>CONTRIBUIÇÃO CONFEDERATIVA PATRONAL-  (somente cabível se a empresa já não fez o pagamento da taxa, que é única por ano - apresentar comprovante ao TRE/MS após assinatura do contrato)</v>
      </c>
      <c r="C48" s="185" t="str">
        <f>IF('Superv Modulo 2 - Beneficios'!C26="","",'Superv Modulo 2 - Beneficios'!C26)</f>
        <v>CCT , cláusula 45º (R$ 2.000,00 / nº de funcionários do contrato 212  = R$ 9,43)
somente se a empresa já não tenha recolhida a taxa junto à  Federação do Comércio de Bens, Serviços e Turismo do Estado de Mato Grosso do Sul</v>
      </c>
      <c r="D48" s="186"/>
      <c r="E48" s="63">
        <f>'Superv Modulo 2 - Beneficios'!E26</f>
        <v>9.43</v>
      </c>
    </row>
    <row r="49" spans="1:5" s="20" customFormat="1" ht="36" x14ac:dyDescent="0.2">
      <c r="A49" s="44" t="s">
        <v>104</v>
      </c>
      <c r="B49" s="185" t="str">
        <f>IF('Superv Modulo 2 - Beneficios'!B27="","",'Superv Modulo 2 - Beneficios'!B27)</f>
        <v>EXAMES ADM E PPRA E PCMSO (se incluir em planilha tem que apresentar comprovante dos exames ao TRE/MS, após assinatura do contrato)</v>
      </c>
      <c r="C49" s="185" t="str">
        <f>IF('Superv Modulo 2 - Beneficios'!C27="","",'Superv Modulo 2 - Beneficios'!C27)</f>
        <v/>
      </c>
      <c r="D49" s="186"/>
      <c r="E49" s="63">
        <f>'Superv Modulo 2 - Beneficios'!E27</f>
        <v>20</v>
      </c>
    </row>
    <row r="50" spans="1:5" s="20" customFormat="1" ht="12.75" x14ac:dyDescent="0.2">
      <c r="A50" s="44" t="s">
        <v>105</v>
      </c>
      <c r="B50" s="185" t="str">
        <f>IF('Superv Modulo 2 - Beneficios'!B28="","",'Superv Modulo 2 - Beneficios'!B28)</f>
        <v/>
      </c>
      <c r="C50" s="185" t="str">
        <f>IF('Superv Modulo 2 - Beneficios'!C28="","",'Superv Modulo 2 - Beneficios'!C28)</f>
        <v/>
      </c>
      <c r="D50" s="186"/>
      <c r="E50" s="63">
        <f>'Superv Modulo 2 - Beneficios'!E28</f>
        <v>0</v>
      </c>
    </row>
    <row r="51" spans="1:5" s="20" customFormat="1" ht="12.75" x14ac:dyDescent="0.2">
      <c r="A51" s="44" t="s">
        <v>106</v>
      </c>
      <c r="B51" s="185" t="str">
        <f>IF('Superv Modulo 2 - Beneficios'!B29="","",'Superv Modulo 2 - Beneficios'!B29)</f>
        <v/>
      </c>
      <c r="C51" s="185" t="str">
        <f>IF('Superv Modulo 2 - Beneficios'!C29="","",'Superv Modulo 2 - Beneficios'!C29)</f>
        <v/>
      </c>
      <c r="D51" s="186"/>
      <c r="E51" s="63">
        <f>'Superv Modulo 2 - Beneficios'!E29</f>
        <v>0</v>
      </c>
    </row>
    <row r="52" spans="1:5" s="20" customFormat="1" ht="12.75" x14ac:dyDescent="0.2">
      <c r="A52" s="44" t="s">
        <v>107</v>
      </c>
      <c r="B52" s="185" t="str">
        <f>IF('Superv Modulo 2 - Beneficios'!B30="","",'Superv Modulo 2 - Beneficios'!B30)</f>
        <v/>
      </c>
      <c r="C52" s="185" t="str">
        <f>IF('Superv Modulo 2 - Beneficios'!C30="","",'Superv Modulo 2 - Beneficios'!C30)</f>
        <v/>
      </c>
      <c r="D52" s="186"/>
      <c r="E52" s="63">
        <f>'Superv Modulo 2 - Beneficios'!E30</f>
        <v>0</v>
      </c>
    </row>
    <row r="53" spans="1:5" s="20" customFormat="1" ht="12.75" x14ac:dyDescent="0.2">
      <c r="A53" s="44" t="s">
        <v>108</v>
      </c>
      <c r="B53" s="185" t="str">
        <f>IF('Superv Modulo 2 - Beneficios'!B31="","",'Superv Modulo 2 - Beneficios'!B31)</f>
        <v/>
      </c>
      <c r="C53" s="185" t="str">
        <f>IF('Superv Modulo 2 - Beneficios'!C31="","",'Superv Modulo 2 - Beneficios'!C31)</f>
        <v/>
      </c>
      <c r="D53" s="186"/>
      <c r="E53" s="63">
        <f>'Superv Modulo 2 - Beneficios'!E31</f>
        <v>0</v>
      </c>
    </row>
    <row r="54" spans="1:5" s="20" customFormat="1" ht="12.75" x14ac:dyDescent="0.2">
      <c r="A54" s="44" t="s">
        <v>109</v>
      </c>
      <c r="B54" s="185" t="str">
        <f>IF('Superv Modulo 2 - Beneficios'!B32="","",'Superv Modulo 2 - Beneficios'!B32)</f>
        <v/>
      </c>
      <c r="C54" s="185" t="str">
        <f>IF('Superv Modulo 2 - Beneficios'!C32="","",'Superv Modulo 2 - Beneficios'!C32)</f>
        <v/>
      </c>
      <c r="D54" s="186"/>
      <c r="E54" s="63">
        <f>'Superv Modulo 2 - Beneficios'!E32</f>
        <v>0</v>
      </c>
    </row>
    <row r="55" spans="1:5" s="20" customFormat="1" ht="12.75" x14ac:dyDescent="0.2">
      <c r="A55" s="44" t="s">
        <v>110</v>
      </c>
      <c r="B55" s="185" t="str">
        <f>IF('Superv Modulo 2 - Beneficios'!B33="","",'Superv Modulo 2 - Beneficios'!B33)</f>
        <v/>
      </c>
      <c r="C55" s="185" t="str">
        <f>IF('Superv Modulo 2 - Beneficios'!C33="","",'Superv Modulo 2 - Beneficios'!C33)</f>
        <v/>
      </c>
      <c r="D55" s="186"/>
      <c r="E55" s="63">
        <f>'Superv Modulo 2 - Beneficios'!E33</f>
        <v>0</v>
      </c>
    </row>
    <row r="56" spans="1:5" s="20" customFormat="1" ht="12.75" x14ac:dyDescent="0.2">
      <c r="A56" s="46"/>
      <c r="B56" s="191" t="s">
        <v>388</v>
      </c>
      <c r="C56" s="186"/>
      <c r="D56" s="186"/>
      <c r="E56" s="192">
        <f>SUM(E42:E47)</f>
        <v>572.62</v>
      </c>
    </row>
    <row r="57" spans="1:5" s="20" customFormat="1" ht="12.75" x14ac:dyDescent="0.2"/>
    <row r="58" spans="1:5" s="20" customFormat="1" ht="12.75" x14ac:dyDescent="0.2"/>
    <row r="59" spans="1:5" s="20" customFormat="1" ht="12.75" x14ac:dyDescent="0.2">
      <c r="A59" s="32" t="s">
        <v>137</v>
      </c>
      <c r="B59" s="32"/>
      <c r="C59" s="32"/>
      <c r="D59" s="32"/>
      <c r="E59" s="32"/>
    </row>
    <row r="60" spans="1:5" s="20" customFormat="1" ht="12.75" x14ac:dyDescent="0.2"/>
    <row r="61" spans="1:5" s="20" customFormat="1" ht="12.75" x14ac:dyDescent="0.2">
      <c r="A61" s="57" t="s">
        <v>138</v>
      </c>
      <c r="B61" s="57"/>
      <c r="C61" s="33" t="s">
        <v>52</v>
      </c>
      <c r="D61" s="35" t="s">
        <v>139</v>
      </c>
      <c r="E61" s="35" t="s">
        <v>53</v>
      </c>
    </row>
    <row r="62" spans="1:5" s="20" customFormat="1" ht="12.75" x14ac:dyDescent="0.2">
      <c r="A62" s="33" t="s">
        <v>140</v>
      </c>
      <c r="B62" s="33" t="s">
        <v>141</v>
      </c>
      <c r="C62" s="190" t="str">
        <f>IF('Superv Modulo 3 - Encargos'!C21="","",'Superv Modulo 3 - Encargos'!C21)</f>
        <v>Lei nº 8.212/91, art. 22, inc . I</v>
      </c>
      <c r="D62" s="97">
        <f>'Superv Modulo 3 - Encargos'!D21</f>
        <v>0.2</v>
      </c>
      <c r="E62" s="193">
        <f>'Superv Modulo 3 - Encargos'!E21</f>
        <v>487.4</v>
      </c>
    </row>
    <row r="63" spans="1:5" s="20" customFormat="1" ht="12.75" x14ac:dyDescent="0.2">
      <c r="A63" s="33" t="s">
        <v>143</v>
      </c>
      <c r="B63" s="33" t="s">
        <v>144</v>
      </c>
      <c r="C63" s="190" t="str">
        <f>IF('Superv Modulo 3 - Encargos'!C22="","",'Superv Modulo 3 - Encargos'!C22)</f>
        <v>art. 15, Lei nº 8.030/90 e art. 7º, III, CF.</v>
      </c>
      <c r="D63" s="97">
        <f>'Superv Modulo 3 - Encargos'!D22</f>
        <v>0.08</v>
      </c>
      <c r="E63" s="193">
        <f>'Superv Modulo 3 - Encargos'!E22</f>
        <v>194.96</v>
      </c>
    </row>
    <row r="64" spans="1:5" s="20" customFormat="1" ht="12.75" x14ac:dyDescent="0.2">
      <c r="A64" s="33" t="s">
        <v>146</v>
      </c>
      <c r="B64" s="33" t="s">
        <v>147</v>
      </c>
      <c r="C64" s="190" t="str">
        <f>IF('Superv Modulo 3 - Encargos'!C23="","",'Superv Modulo 3 - Encargos'!C23)</f>
        <v>Lei nº 11.457/07, arts 2º e 3º</v>
      </c>
      <c r="D64" s="97">
        <f>'Superv Modulo 3 - Encargos'!D23</f>
        <v>1.4999999999999999E-2</v>
      </c>
      <c r="E64" s="193">
        <f>'Superv Modulo 3 - Encargos'!E23</f>
        <v>36.56</v>
      </c>
    </row>
    <row r="65" spans="1:5" s="20" customFormat="1" ht="12.75" x14ac:dyDescent="0.2">
      <c r="A65" s="33" t="s">
        <v>149</v>
      </c>
      <c r="B65" s="33" t="s">
        <v>150</v>
      </c>
      <c r="C65" s="190" t="str">
        <f>IF('Superv Modulo 3 - Encargos'!C24="","",'Superv Modulo 3 - Encargos'!C24)</f>
        <v>Lei nº 11.457/07, arts 2º e 3º</v>
      </c>
      <c r="D65" s="97">
        <f>'Superv Modulo 3 - Encargos'!D24</f>
        <v>0.01</v>
      </c>
      <c r="E65" s="193">
        <f>'Superv Modulo 3 - Encargos'!E24</f>
        <v>24.37</v>
      </c>
    </row>
    <row r="66" spans="1:5" s="20" customFormat="1" ht="12.75" x14ac:dyDescent="0.2">
      <c r="A66" s="33" t="s">
        <v>151</v>
      </c>
      <c r="B66" s="33" t="s">
        <v>152</v>
      </c>
      <c r="C66" s="190" t="str">
        <f>IF('Superv Modulo 3 - Encargos'!C25="","",'Superv Modulo 3 - Encargos'!C25)</f>
        <v>Lei nº 11.457/07, arts 2º e 3º</v>
      </c>
      <c r="D66" s="97">
        <f>'Superv Modulo 3 - Encargos'!D25</f>
        <v>2E-3</v>
      </c>
      <c r="E66" s="193">
        <f>'Superv Modulo 3 - Encargos'!E25</f>
        <v>4.88</v>
      </c>
    </row>
    <row r="67" spans="1:5" s="20" customFormat="1" ht="12.75" x14ac:dyDescent="0.2">
      <c r="A67" s="33" t="s">
        <v>153</v>
      </c>
      <c r="B67" s="33" t="s">
        <v>154</v>
      </c>
      <c r="C67" s="190" t="str">
        <f>IF('Superv Modulo 3 - Encargos'!C26="","",'Superv Modulo 3 - Encargos'!C26)</f>
        <v>Lei nº 11.457/07, arts 2º e 3º</v>
      </c>
      <c r="D67" s="97">
        <f>'Superv Modulo 3 - Encargos'!D26</f>
        <v>6.0000000000000001E-3</v>
      </c>
      <c r="E67" s="193">
        <f>'Superv Modulo 3 - Encargos'!E26</f>
        <v>14.63</v>
      </c>
    </row>
    <row r="68" spans="1:5" s="20" customFormat="1" ht="12.75" x14ac:dyDescent="0.2">
      <c r="A68" s="33" t="s">
        <v>155</v>
      </c>
      <c r="B68" s="33" t="s">
        <v>156</v>
      </c>
      <c r="C68" s="190" t="str">
        <f>IF('Superv Modulo 3 - Encargos'!C27="","",'Superv Modulo 3 - Encargos'!C27)</f>
        <v>Lei nº 11.457/07, arts 2º e 3º</v>
      </c>
      <c r="D68" s="97">
        <f>'Superv Modulo 3 - Encargos'!D27</f>
        <v>2.5000000000000001E-2</v>
      </c>
      <c r="E68" s="193">
        <f>'Superv Modulo 3 - Encargos'!E27</f>
        <v>60.93</v>
      </c>
    </row>
    <row r="69" spans="1:5" s="20" customFormat="1" ht="12.75" x14ac:dyDescent="0.2">
      <c r="A69" s="33" t="s">
        <v>157</v>
      </c>
      <c r="B69" s="33" t="s">
        <v>158</v>
      </c>
      <c r="C69" s="190" t="str">
        <f>IF('Superv Modulo 3 - Encargos'!C28="","",'Superv Modulo 3 - Encargos'!C28)</f>
        <v>Lei nº 8.212/91, art. 22, inc . II, alíneas "a", " b" e "c"</v>
      </c>
      <c r="D69" s="97">
        <f>'Superv Modulo 3 - Encargos'!D28</f>
        <v>2.5000000000000001E-2</v>
      </c>
      <c r="E69" s="193">
        <f>'Superv Modulo 3 - Encargos'!E28</f>
        <v>60.93</v>
      </c>
    </row>
    <row r="70" spans="1:5" s="20" customFormat="1" ht="12.75" x14ac:dyDescent="0.2">
      <c r="A70" s="33" t="s">
        <v>160</v>
      </c>
      <c r="B70" s="187" t="s">
        <v>386</v>
      </c>
      <c r="C70" s="190" t="str">
        <f>IF('Superv Modulo 3 - Encargos'!C29="","",'Superv Modulo 3 - Encargos'!C29)</f>
        <v>soma dos subitens 3.1.I.1 a 3.1.I.6</v>
      </c>
      <c r="D70" s="97">
        <f>'Superv Modulo 3 - Encargos'!D29</f>
        <v>0</v>
      </c>
      <c r="E70" s="193">
        <f>'Superv Modulo 3 - Encargos'!E29</f>
        <v>0</v>
      </c>
    </row>
    <row r="71" spans="1:5" s="20" customFormat="1" ht="12.75" x14ac:dyDescent="0.2">
      <c r="A71" s="44" t="s">
        <v>162</v>
      </c>
      <c r="B71" s="190" t="str">
        <f>IF('Superv Modulo 3 - Encargos'!B30="","",'Superv Modulo 3 - Encargos'!B30)</f>
        <v/>
      </c>
      <c r="C71" s="190" t="str">
        <f>IF('Superv Modulo 3 - Encargos'!C30="","",'Superv Modulo 3 - Encargos'!C30)</f>
        <v/>
      </c>
      <c r="D71" s="97">
        <f>'Superv Modulo 3 - Encargos'!D30</f>
        <v>0</v>
      </c>
      <c r="E71" s="193">
        <f>'Superv Modulo 3 - Encargos'!E30</f>
        <v>0</v>
      </c>
    </row>
    <row r="72" spans="1:5" s="20" customFormat="1" ht="12.75" x14ac:dyDescent="0.2">
      <c r="A72" s="44" t="s">
        <v>163</v>
      </c>
      <c r="B72" s="190" t="str">
        <f>IF('Superv Modulo 3 - Encargos'!B31="","",'Superv Modulo 3 - Encargos'!B31)</f>
        <v/>
      </c>
      <c r="C72" s="190" t="str">
        <f>IF('Superv Modulo 3 - Encargos'!C31="","",'Superv Modulo 3 - Encargos'!C31)</f>
        <v/>
      </c>
      <c r="D72" s="97">
        <f>'Superv Modulo 3 - Encargos'!D31</f>
        <v>0</v>
      </c>
      <c r="E72" s="193">
        <f>'Superv Modulo 3 - Encargos'!E31</f>
        <v>0</v>
      </c>
    </row>
    <row r="73" spans="1:5" s="20" customFormat="1" ht="12.75" x14ac:dyDescent="0.2">
      <c r="A73" s="44" t="s">
        <v>164</v>
      </c>
      <c r="B73" s="190" t="str">
        <f>IF('Superv Modulo 3 - Encargos'!B32="","",'Superv Modulo 3 - Encargos'!B32)</f>
        <v/>
      </c>
      <c r="C73" s="190" t="str">
        <f>IF('Superv Modulo 3 - Encargos'!C32="","",'Superv Modulo 3 - Encargos'!C32)</f>
        <v/>
      </c>
      <c r="D73" s="97">
        <f>'Superv Modulo 3 - Encargos'!D32</f>
        <v>0</v>
      </c>
      <c r="E73" s="193">
        <f>'Superv Modulo 3 - Encargos'!E32</f>
        <v>0</v>
      </c>
    </row>
    <row r="74" spans="1:5" s="20" customFormat="1" ht="12.75" x14ac:dyDescent="0.2">
      <c r="A74" s="44" t="s">
        <v>165</v>
      </c>
      <c r="B74" s="190" t="str">
        <f>IF('Superv Modulo 3 - Encargos'!B33="","",'Superv Modulo 3 - Encargos'!B33)</f>
        <v/>
      </c>
      <c r="C74" s="190" t="str">
        <f>IF('Superv Modulo 3 - Encargos'!C33="","",'Superv Modulo 3 - Encargos'!C33)</f>
        <v/>
      </c>
      <c r="D74" s="97">
        <f>'Superv Modulo 3 - Encargos'!D33</f>
        <v>0</v>
      </c>
      <c r="E74" s="193">
        <f>'Superv Modulo 3 - Encargos'!E33</f>
        <v>0</v>
      </c>
    </row>
    <row r="75" spans="1:5" s="20" customFormat="1" ht="12.75" x14ac:dyDescent="0.2">
      <c r="A75" s="44" t="s">
        <v>166</v>
      </c>
      <c r="B75" s="190" t="str">
        <f>IF('Superv Modulo 3 - Encargos'!B34="","",'Superv Modulo 3 - Encargos'!B34)</f>
        <v/>
      </c>
      <c r="C75" s="190" t="str">
        <f>IF('Superv Modulo 3 - Encargos'!C34="","",'Superv Modulo 3 - Encargos'!C34)</f>
        <v/>
      </c>
      <c r="D75" s="97">
        <f>'Superv Modulo 3 - Encargos'!D34</f>
        <v>0</v>
      </c>
      <c r="E75" s="193">
        <f>'Superv Modulo 3 - Encargos'!E34</f>
        <v>0</v>
      </c>
    </row>
    <row r="76" spans="1:5" s="20" customFormat="1" ht="12.75" x14ac:dyDescent="0.2">
      <c r="A76" s="71" t="s">
        <v>167</v>
      </c>
      <c r="B76" s="190" t="str">
        <f>IF('Superv Modulo 3 - Encargos'!B35="","",'Superv Modulo 3 - Encargos'!B35)</f>
        <v/>
      </c>
      <c r="C76" s="190" t="str">
        <f>IF('Superv Modulo 3 - Encargos'!C35="","",'Superv Modulo 3 - Encargos'!C35)</f>
        <v/>
      </c>
      <c r="D76" s="97">
        <f>'Superv Modulo 3 - Encargos'!D35</f>
        <v>0</v>
      </c>
      <c r="E76" s="193">
        <f>'Superv Modulo 3 - Encargos'!E35</f>
        <v>0</v>
      </c>
    </row>
    <row r="77" spans="1:5" s="20" customFormat="1" ht="12.75" x14ac:dyDescent="0.2">
      <c r="A77" s="46"/>
      <c r="B77" s="47" t="s">
        <v>168</v>
      </c>
      <c r="C77" s="46"/>
      <c r="D77" s="97">
        <f>SUM(D62:D70)</f>
        <v>0.36299999999999999</v>
      </c>
      <c r="E77" s="128">
        <f>SUM(E62:E70)</f>
        <v>884.66</v>
      </c>
    </row>
    <row r="78" spans="1:5" s="20" customFormat="1" ht="12.75" x14ac:dyDescent="0.2"/>
    <row r="79" spans="1:5" s="20" customFormat="1" ht="12.75" x14ac:dyDescent="0.2">
      <c r="A79" s="57" t="s">
        <v>169</v>
      </c>
      <c r="B79" s="80"/>
      <c r="C79" s="81" t="s">
        <v>52</v>
      </c>
      <c r="D79" s="82" t="s">
        <v>139</v>
      </c>
      <c r="E79" s="83" t="s">
        <v>53</v>
      </c>
    </row>
    <row r="80" spans="1:5" s="20" customFormat="1" ht="12.75" x14ac:dyDescent="0.2">
      <c r="A80" s="33" t="s">
        <v>170</v>
      </c>
      <c r="B80" s="33" t="s">
        <v>171</v>
      </c>
      <c r="C80" s="190" t="str">
        <f>IF('Superv Modulo 3 - Encargos'!C39="","",'Superv Modulo 3 - Encargos'!C39)</f>
        <v>CF/88, art. 7º, inc. VIII - Leis 4.090/62 e 4.749/65</v>
      </c>
      <c r="D80" s="97">
        <f>'Superv Modulo 3 - Encargos'!D39</f>
        <v>8.3299999999999999E-2</v>
      </c>
      <c r="E80" s="193">
        <f>'Superv Modulo 3 - Encargos'!E39</f>
        <v>203</v>
      </c>
    </row>
    <row r="81" spans="1:5" s="20" customFormat="1" ht="12.75" x14ac:dyDescent="0.2">
      <c r="A81" s="33" t="s">
        <v>173</v>
      </c>
      <c r="B81" s="33" t="s">
        <v>174</v>
      </c>
      <c r="C81" s="190" t="str">
        <f>IF('Superv Modulo 3 - Encargos'!C40="","",'Superv Modulo 3 - Encargos'!C40)</f>
        <v>CF/88, art. 7º, inc. XVII</v>
      </c>
      <c r="D81" s="97">
        <f>'Superv Modulo 3 - Encargos'!D40</f>
        <v>2.7699999999999999E-2</v>
      </c>
      <c r="E81" s="193">
        <f>'Superv Modulo 3 - Encargos'!E40</f>
        <v>67.510000000000005</v>
      </c>
    </row>
    <row r="82" spans="1:5" s="20" customFormat="1" ht="12.75" x14ac:dyDescent="0.2">
      <c r="A82" s="46"/>
      <c r="B82" s="47" t="s">
        <v>176</v>
      </c>
      <c r="C82" s="46"/>
      <c r="D82" s="97">
        <f>'Superv Modulo 3 - Encargos'!D41</f>
        <v>0.111</v>
      </c>
      <c r="E82" s="125">
        <f>SUM(E80:E81)</f>
        <v>270.51</v>
      </c>
    </row>
    <row r="83" spans="1:5" s="20" customFormat="1" ht="25.5" x14ac:dyDescent="0.2">
      <c r="A83" s="33" t="s">
        <v>178</v>
      </c>
      <c r="B83" s="108" t="s">
        <v>179</v>
      </c>
      <c r="C83" s="190" t="str">
        <f>IF('Superv Modulo 3 - Encargos'!C42="","",'Superv Modulo 3 - Encargos'!C42)</f>
        <v>multiplicação do percentual do subtotal acima pelo percentual do submódulo 3.1</v>
      </c>
      <c r="D83" s="97">
        <f>'Superv Modulo 3 - Encargos'!D42</f>
        <v>4.0300000000000002E-2</v>
      </c>
      <c r="E83" s="193">
        <f>'Superv Modulo 3 - Encargos'!E42</f>
        <v>98.21</v>
      </c>
    </row>
    <row r="84" spans="1:5" s="20" customFormat="1" ht="12.75" x14ac:dyDescent="0.2">
      <c r="A84" s="46"/>
      <c r="B84" s="47" t="s">
        <v>181</v>
      </c>
      <c r="C84" s="46"/>
      <c r="D84" s="97">
        <f>SUM(D82:D83)</f>
        <v>0.15129999999999999</v>
      </c>
      <c r="E84" s="128">
        <f>SUM(E82:E83)</f>
        <v>368.72</v>
      </c>
    </row>
    <row r="85" spans="1:5" s="20" customFormat="1" ht="12.75" x14ac:dyDescent="0.2"/>
    <row r="86" spans="1:5" s="20" customFormat="1" ht="12.75" x14ac:dyDescent="0.2">
      <c r="A86" s="57" t="s">
        <v>182</v>
      </c>
      <c r="B86" s="57"/>
      <c r="C86" s="81" t="s">
        <v>52</v>
      </c>
      <c r="D86" s="82" t="s">
        <v>139</v>
      </c>
      <c r="E86" s="83" t="s">
        <v>53</v>
      </c>
    </row>
    <row r="87" spans="1:5" s="20" customFormat="1" ht="12.75" x14ac:dyDescent="0.2">
      <c r="A87" s="33" t="s">
        <v>183</v>
      </c>
      <c r="B87" s="33" t="s">
        <v>184</v>
      </c>
      <c r="C87" s="190" t="str">
        <f>IF('Superv Modulo 3 - Encargos'!C46="","",'Superv Modulo 3 - Encargos'!C46)</f>
        <v>CF/88, art. 7º, inc. XVII (salário + 1/3 de férias do profissional)</v>
      </c>
      <c r="D87" s="97">
        <f>'Superv Modulo 3 - Encargos'!D46</f>
        <v>8.3299999999999999E-2</v>
      </c>
      <c r="E87" s="193">
        <f>'Superv Modulo 3 - Encargos'!E46</f>
        <v>203</v>
      </c>
    </row>
    <row r="88" spans="1:5" s="20" customFormat="1" ht="12.75" x14ac:dyDescent="0.2">
      <c r="A88" s="33" t="s">
        <v>186</v>
      </c>
      <c r="B88" s="33" t="s">
        <v>187</v>
      </c>
      <c r="C88" s="190" t="str">
        <f>IF('Superv Modulo 3 - Encargos'!C47="","",'Superv Modulo 3 - Encargos'!C47)</f>
        <v>CF/88, art. 7º, inc. XVIII</v>
      </c>
      <c r="D88" s="97">
        <f>'Superv Modulo 3 - Encargos'!D47</f>
        <v>2.8E-3</v>
      </c>
      <c r="E88" s="193">
        <f>'Superv Modulo 3 - Encargos'!E47</f>
        <v>6.83</v>
      </c>
    </row>
    <row r="89" spans="1:5" s="20" customFormat="1" ht="12.75" x14ac:dyDescent="0.2">
      <c r="A89" s="33" t="s">
        <v>189</v>
      </c>
      <c r="B89" s="33" t="s">
        <v>190</v>
      </c>
      <c r="C89" s="190" t="str">
        <f>IF('Superv Modulo 3 - Encargos'!C48="","",'Superv Modulo 3 - Encargos'!C48)</f>
        <v>CF/88, art. 7º, inc. XIX</v>
      </c>
      <c r="D89" s="97">
        <f>'Superv Modulo 3 - Encargos'!D48</f>
        <v>2.9999999999999997E-4</v>
      </c>
      <c r="E89" s="193">
        <f>'Superv Modulo 3 - Encargos'!E48</f>
        <v>0.74</v>
      </c>
    </row>
    <row r="90" spans="1:5" s="20" customFormat="1" ht="12.75" x14ac:dyDescent="0.2">
      <c r="A90" s="33" t="s">
        <v>192</v>
      </c>
      <c r="B90" s="33" t="s">
        <v>193</v>
      </c>
      <c r="C90" s="190" t="str">
        <f>IF('Superv Modulo 3 - Encargos'!C49="","",'Superv Modulo 3 - Encargos'!C49)</f>
        <v>Lei nº 8.213/91, arts. 59 a 64</v>
      </c>
      <c r="D90" s="97">
        <f>'Superv Modulo 3 - Encargos'!D49</f>
        <v>1.67E-2</v>
      </c>
      <c r="E90" s="193">
        <f>'Superv Modulo 3 - Encargos'!E49</f>
        <v>40.700000000000003</v>
      </c>
    </row>
    <row r="91" spans="1:5" s="20" customFormat="1" ht="12.75" x14ac:dyDescent="0.2">
      <c r="A91" s="33" t="s">
        <v>195</v>
      </c>
      <c r="B91" s="33" t="s">
        <v>196</v>
      </c>
      <c r="C91" s="190" t="str">
        <f>IF('Superv Modulo 3 - Encargos'!C50="","",'Superv Modulo 3 - Encargos'!C50)</f>
        <v>Art. 473 da CLT</v>
      </c>
      <c r="D91" s="97">
        <f>'Superv Modulo 3 - Encargos'!D50</f>
        <v>4.0000000000000002E-4</v>
      </c>
      <c r="E91" s="193">
        <f>'Superv Modulo 3 - Encargos'!E50</f>
        <v>0.98</v>
      </c>
    </row>
    <row r="92" spans="1:5" s="20" customFormat="1" ht="12.75" x14ac:dyDescent="0.2">
      <c r="A92" s="33" t="s">
        <v>198</v>
      </c>
      <c r="B92" s="33" t="s">
        <v>199</v>
      </c>
      <c r="C92" s="190" t="str">
        <f>IF('Superv Modulo 3 - Encargos'!C51="","",'Superv Modulo 3 - Encargos'!C51)</f>
        <v>Lei nº 8.213/91, arts. 19 a 23</v>
      </c>
      <c r="D92" s="97">
        <f>'Superv Modulo 3 - Encargos'!D51</f>
        <v>2.9999999999999997E-4</v>
      </c>
      <c r="E92" s="193">
        <f>'Superv Modulo 3 - Encargos'!E51</f>
        <v>0.74</v>
      </c>
    </row>
    <row r="93" spans="1:5" s="20" customFormat="1" ht="12.75" x14ac:dyDescent="0.2">
      <c r="A93" s="33" t="s">
        <v>201</v>
      </c>
      <c r="B93" s="187" t="s">
        <v>386</v>
      </c>
      <c r="C93" s="200" t="s">
        <v>202</v>
      </c>
      <c r="D93" s="97">
        <f>'Superv Modulo 3 - Encargos'!D52</f>
        <v>0</v>
      </c>
      <c r="E93" s="193">
        <f>'Superv Modulo 3 - Encargos'!E52</f>
        <v>0</v>
      </c>
    </row>
    <row r="94" spans="1:5" s="20" customFormat="1" ht="12.75" x14ac:dyDescent="0.2">
      <c r="A94" s="44" t="s">
        <v>203</v>
      </c>
      <c r="B94" s="190" t="str">
        <f>IF('Superv Modulo 3 - Encargos'!B53="","",'Superv Modulo 3 - Encargos'!B53)</f>
        <v/>
      </c>
      <c r="C94" s="190" t="str">
        <f>IF('Superv Modulo 3 - Encargos'!C53="","",'Superv Modulo 3 - Encargos'!C53)</f>
        <v/>
      </c>
      <c r="D94" s="97">
        <f>'Superv Modulo 3 - Encargos'!D53</f>
        <v>0</v>
      </c>
      <c r="E94" s="193">
        <f>'Superv Modulo 3 - Encargos'!E53</f>
        <v>0</v>
      </c>
    </row>
    <row r="95" spans="1:5" s="20" customFormat="1" ht="12.75" x14ac:dyDescent="0.2">
      <c r="A95" s="44" t="s">
        <v>204</v>
      </c>
      <c r="B95" s="190" t="str">
        <f>IF('Superv Modulo 3 - Encargos'!B54="","",'Superv Modulo 3 - Encargos'!B54)</f>
        <v/>
      </c>
      <c r="C95" s="190" t="str">
        <f>IF('Superv Modulo 3 - Encargos'!C54="","",'Superv Modulo 3 - Encargos'!C54)</f>
        <v/>
      </c>
      <c r="D95" s="97">
        <f>'Superv Modulo 3 - Encargos'!D54</f>
        <v>0</v>
      </c>
      <c r="E95" s="193">
        <f>'Superv Modulo 3 - Encargos'!E54</f>
        <v>0</v>
      </c>
    </row>
    <row r="96" spans="1:5" s="20" customFormat="1" ht="12.75" x14ac:dyDescent="0.2">
      <c r="A96" s="44" t="s">
        <v>205</v>
      </c>
      <c r="B96" s="190" t="str">
        <f>IF('Superv Modulo 3 - Encargos'!B55="","",'Superv Modulo 3 - Encargos'!B55)</f>
        <v/>
      </c>
      <c r="C96" s="190" t="str">
        <f>IF('Superv Modulo 3 - Encargos'!C55="","",'Superv Modulo 3 - Encargos'!C55)</f>
        <v/>
      </c>
      <c r="D96" s="97">
        <f>'Superv Modulo 3 - Encargos'!D55</f>
        <v>0</v>
      </c>
      <c r="E96" s="193">
        <f>'Superv Modulo 3 - Encargos'!E55</f>
        <v>0</v>
      </c>
    </row>
    <row r="97" spans="1:5" s="20" customFormat="1" ht="12.75" x14ac:dyDescent="0.2">
      <c r="A97" s="44" t="s">
        <v>206</v>
      </c>
      <c r="B97" s="190" t="str">
        <f>IF('Superv Modulo 3 - Encargos'!B56="","",'Superv Modulo 3 - Encargos'!B56)</f>
        <v/>
      </c>
      <c r="C97" s="190" t="str">
        <f>IF('Superv Modulo 3 - Encargos'!C56="","",'Superv Modulo 3 - Encargos'!C56)</f>
        <v/>
      </c>
      <c r="D97" s="97">
        <f>'Superv Modulo 3 - Encargos'!D56</f>
        <v>0</v>
      </c>
      <c r="E97" s="193">
        <f>'Superv Modulo 3 - Encargos'!E56</f>
        <v>0</v>
      </c>
    </row>
    <row r="98" spans="1:5" s="20" customFormat="1" ht="12.75" x14ac:dyDescent="0.2">
      <c r="A98" s="44" t="s">
        <v>207</v>
      </c>
      <c r="B98" s="190" t="str">
        <f>IF('Superv Modulo 3 - Encargos'!B57="","",'Superv Modulo 3 - Encargos'!B57)</f>
        <v/>
      </c>
      <c r="C98" s="190" t="str">
        <f>IF('Superv Modulo 3 - Encargos'!C57="","",'Superv Modulo 3 - Encargos'!C57)</f>
        <v/>
      </c>
      <c r="D98" s="97">
        <f>'Superv Modulo 3 - Encargos'!D57</f>
        <v>0</v>
      </c>
      <c r="E98" s="193">
        <f>'Superv Modulo 3 - Encargos'!E57</f>
        <v>0</v>
      </c>
    </row>
    <row r="99" spans="1:5" s="20" customFormat="1" ht="12.75" x14ac:dyDescent="0.2">
      <c r="A99" s="71" t="s">
        <v>208</v>
      </c>
      <c r="B99" s="190" t="str">
        <f>IF('Superv Modulo 3 - Encargos'!B58="","",'Superv Modulo 3 - Encargos'!B58)</f>
        <v/>
      </c>
      <c r="C99" s="190" t="str">
        <f>IF('Superv Modulo 3 - Encargos'!C58="","",'Superv Modulo 3 - Encargos'!C58)</f>
        <v/>
      </c>
      <c r="D99" s="97">
        <f>'Superv Modulo 3 - Encargos'!D58</f>
        <v>0</v>
      </c>
      <c r="E99" s="193">
        <f>'Superv Modulo 3 - Encargos'!E58</f>
        <v>0</v>
      </c>
    </row>
    <row r="100" spans="1:5" s="20" customFormat="1" ht="12.75" x14ac:dyDescent="0.2">
      <c r="A100" s="46"/>
      <c r="B100" s="47" t="s">
        <v>176</v>
      </c>
      <c r="C100" s="186"/>
      <c r="D100" s="97">
        <f>'Superv Modulo 3 - Encargos'!D59</f>
        <v>0.1038</v>
      </c>
      <c r="E100" s="201">
        <f>SUM(E87:E93)</f>
        <v>252.99</v>
      </c>
    </row>
    <row r="101" spans="1:5" s="20" customFormat="1" ht="25.5" x14ac:dyDescent="0.2">
      <c r="A101" s="33" t="s">
        <v>210</v>
      </c>
      <c r="B101" s="108" t="s">
        <v>211</v>
      </c>
      <c r="C101" s="198"/>
      <c r="D101" s="97">
        <f>'Superv Modulo 3 - Encargos'!D60</f>
        <v>3.7679999999999998E-2</v>
      </c>
      <c r="E101" s="193">
        <f>'Superv Modulo 3 - Encargos'!E60</f>
        <v>91.83</v>
      </c>
    </row>
    <row r="102" spans="1:5" s="20" customFormat="1" ht="12.75" x14ac:dyDescent="0.2">
      <c r="A102" s="46"/>
      <c r="B102" s="47" t="s">
        <v>212</v>
      </c>
      <c r="C102" s="186"/>
      <c r="D102" s="197">
        <f>SUM(D100:D101)</f>
        <v>0.14147999999999999</v>
      </c>
      <c r="E102" s="192">
        <f>SUM(E100:E101)</f>
        <v>344.82</v>
      </c>
    </row>
    <row r="103" spans="1:5" s="20" customFormat="1" ht="12.75" x14ac:dyDescent="0.2">
      <c r="B103" s="93"/>
      <c r="C103" s="94"/>
      <c r="D103" s="94"/>
      <c r="E103" s="94"/>
    </row>
    <row r="104" spans="1:5" s="20" customFormat="1" ht="12.75" x14ac:dyDescent="0.2">
      <c r="A104" s="57" t="s">
        <v>213</v>
      </c>
      <c r="B104" s="80"/>
      <c r="C104" s="81" t="s">
        <v>52</v>
      </c>
      <c r="D104" s="82" t="s">
        <v>139</v>
      </c>
      <c r="E104" s="83" t="s">
        <v>53</v>
      </c>
    </row>
    <row r="105" spans="1:5" s="20" customFormat="1" ht="12.75" x14ac:dyDescent="0.2">
      <c r="A105" s="33" t="s">
        <v>214</v>
      </c>
      <c r="B105" s="33" t="s">
        <v>215</v>
      </c>
      <c r="C105" s="190" t="str">
        <f>IF('Superv Modulo 3 - Encargos'!C64="","",'Superv Modulo 3 - Encargos'!C64)</f>
        <v>CF/88, art. 7º, inc. XXI - CLT arts. 477, 487 e 491</v>
      </c>
      <c r="D105" s="97">
        <f>'Superv Modulo 3 - Encargos'!D64</f>
        <v>4.1999999999999997E-3</v>
      </c>
      <c r="E105" s="193">
        <f>'Superv Modulo 3 - Encargos'!E64</f>
        <v>10.24</v>
      </c>
    </row>
    <row r="106" spans="1:5" s="20" customFormat="1" ht="24" x14ac:dyDescent="0.2">
      <c r="A106" s="33" t="s">
        <v>217</v>
      </c>
      <c r="B106" s="59" t="s">
        <v>218</v>
      </c>
      <c r="C106" s="190" t="str">
        <f>IF('Superv Modulo 3 - Encargos'!C65="","",'Superv Modulo 3 - Encargos'!C65)</f>
        <v>multiplicação do percentual do item 3.4.A pelo percentual do item 3.1.B</v>
      </c>
      <c r="D106" s="97">
        <f>'Superv Modulo 3 - Encargos'!D65</f>
        <v>3.4000000000000002E-4</v>
      </c>
      <c r="E106" s="193">
        <f>'Superv Modulo 3 - Encargos'!E65</f>
        <v>0.83</v>
      </c>
    </row>
    <row r="107" spans="1:5" s="20" customFormat="1" ht="12.75" x14ac:dyDescent="0.2">
      <c r="A107" s="33" t="s">
        <v>220</v>
      </c>
      <c r="B107" s="33" t="s">
        <v>221</v>
      </c>
      <c r="C107" s="190" t="str">
        <f>IF('Superv Modulo 3 - Encargos'!C66="","",'Superv Modulo 3 - Encargos'!C66)</f>
        <v>LC 110/91</v>
      </c>
      <c r="D107" s="97">
        <f>'Superv Modulo 3 - Encargos'!D66</f>
        <v>0.02</v>
      </c>
      <c r="E107" s="193">
        <f>'Superv Modulo 3 - Encargos'!E66</f>
        <v>48.74</v>
      </c>
    </row>
    <row r="108" spans="1:5" s="20" customFormat="1" ht="12.75" x14ac:dyDescent="0.2">
      <c r="A108" s="33" t="s">
        <v>223</v>
      </c>
      <c r="B108" s="33" t="s">
        <v>224</v>
      </c>
      <c r="C108" s="190" t="str">
        <f>IF('Superv Modulo 3 - Encargos'!C67="","",'Superv Modulo 3 - Encargos'!C67)</f>
        <v>CF/88, art. 7º, inc. XXI - CLT arts. 477, 487 e 491</v>
      </c>
      <c r="D108" s="97">
        <f>'Superv Modulo 3 - Encargos'!D67</f>
        <v>1.9400000000000001E-2</v>
      </c>
      <c r="E108" s="193">
        <f>'Superv Modulo 3 - Encargos'!E67</f>
        <v>47.28</v>
      </c>
    </row>
    <row r="109" spans="1:5" s="20" customFormat="1" ht="24" x14ac:dyDescent="0.2">
      <c r="A109" s="33" t="s">
        <v>225</v>
      </c>
      <c r="B109" s="33" t="s">
        <v>226</v>
      </c>
      <c r="C109" s="190" t="str">
        <f>IF('Superv Modulo 3 - Encargos'!C68="","",'Superv Modulo 3 - Encargos'!C68)</f>
        <v>multiplicação do percentual do item 3.4.D pelo percentual do submódulo 3.1</v>
      </c>
      <c r="D109" s="97">
        <f>'Superv Modulo 3 - Encargos'!D68</f>
        <v>7.0499999999999998E-3</v>
      </c>
      <c r="E109" s="193">
        <f>'Superv Modulo 3 - Encargos'!E68</f>
        <v>17.190000000000001</v>
      </c>
    </row>
    <row r="110" spans="1:5" s="20" customFormat="1" ht="12.75" x14ac:dyDescent="0.2">
      <c r="A110" s="33" t="s">
        <v>228</v>
      </c>
      <c r="B110" s="33" t="s">
        <v>229</v>
      </c>
      <c r="C110" s="190" t="str">
        <f>IF('Superv Modulo 3 - Encargos'!C69="","",'Superv Modulo 3 - Encargos'!C69)</f>
        <v>LC 110/91</v>
      </c>
      <c r="D110" s="97">
        <f>'Superv Modulo 3 - Encargos'!D69</f>
        <v>0.02</v>
      </c>
      <c r="E110" s="193">
        <f>'Superv Modulo 3 - Encargos'!E69</f>
        <v>48.74</v>
      </c>
    </row>
    <row r="111" spans="1:5" s="20" customFormat="1" ht="12.75" x14ac:dyDescent="0.2">
      <c r="A111" s="33" t="s">
        <v>230</v>
      </c>
      <c r="B111" s="187" t="s">
        <v>386</v>
      </c>
      <c r="C111" s="199" t="s">
        <v>231</v>
      </c>
      <c r="D111" s="97">
        <f>'Superv Modulo 3 - Encargos'!D70</f>
        <v>0</v>
      </c>
      <c r="E111" s="193">
        <f>'Superv Modulo 3 - Encargos'!E70</f>
        <v>0</v>
      </c>
    </row>
    <row r="112" spans="1:5" s="20" customFormat="1" ht="12.75" x14ac:dyDescent="0.2">
      <c r="A112" s="44" t="s">
        <v>232</v>
      </c>
      <c r="B112" s="190" t="str">
        <f>IF('Superv Modulo 3 - Encargos'!B71="","",'Superv Modulo 3 - Encargos'!B71)</f>
        <v>Indenização adicional</v>
      </c>
      <c r="C112" s="190" t="str">
        <f>IF('Superv Modulo 3 - Encargos'!C71="","",'Superv Modulo 3 - Encargos'!C71)</f>
        <v/>
      </c>
      <c r="D112" s="97">
        <f>'Superv Modulo 3 - Encargos'!D71</f>
        <v>0</v>
      </c>
      <c r="E112" s="193">
        <f>'Superv Modulo 3 - Encargos'!E71</f>
        <v>0</v>
      </c>
    </row>
    <row r="113" spans="1:5" s="20" customFormat="1" ht="12.75" x14ac:dyDescent="0.2">
      <c r="A113" s="44" t="s">
        <v>234</v>
      </c>
      <c r="B113" s="190" t="str">
        <f>IF('Superv Modulo 3 - Encargos'!B72="","",'Superv Modulo 3 - Encargos'!B72)</f>
        <v/>
      </c>
      <c r="C113" s="190" t="str">
        <f>IF('Superv Modulo 3 - Encargos'!C72="","",'Superv Modulo 3 - Encargos'!C72)</f>
        <v/>
      </c>
      <c r="D113" s="97">
        <f>'Superv Modulo 3 - Encargos'!D72</f>
        <v>0</v>
      </c>
      <c r="E113" s="193">
        <f>'Superv Modulo 3 - Encargos'!E72</f>
        <v>0</v>
      </c>
    </row>
    <row r="114" spans="1:5" s="20" customFormat="1" ht="12.75" x14ac:dyDescent="0.2">
      <c r="A114" s="44" t="s">
        <v>235</v>
      </c>
      <c r="B114" s="190" t="str">
        <f>IF('Superv Modulo 3 - Encargos'!B73="","",'Superv Modulo 3 - Encargos'!B73)</f>
        <v/>
      </c>
      <c r="C114" s="190" t="str">
        <f>IF('Superv Modulo 3 - Encargos'!C73="","",'Superv Modulo 3 - Encargos'!C73)</f>
        <v/>
      </c>
      <c r="D114" s="97">
        <f>'Superv Modulo 3 - Encargos'!D73</f>
        <v>0</v>
      </c>
      <c r="E114" s="193">
        <f>'Superv Modulo 3 - Encargos'!E73</f>
        <v>0</v>
      </c>
    </row>
    <row r="115" spans="1:5" s="20" customFormat="1" ht="12.75" x14ac:dyDescent="0.2">
      <c r="A115" s="44" t="s">
        <v>236</v>
      </c>
      <c r="B115" s="190" t="str">
        <f>IF('Superv Modulo 3 - Encargos'!B74="","",'Superv Modulo 3 - Encargos'!B74)</f>
        <v/>
      </c>
      <c r="C115" s="190" t="str">
        <f>IF('Superv Modulo 3 - Encargos'!C74="","",'Superv Modulo 3 - Encargos'!C74)</f>
        <v/>
      </c>
      <c r="D115" s="97">
        <f>'Superv Modulo 3 - Encargos'!D74</f>
        <v>0</v>
      </c>
      <c r="E115" s="193">
        <f>'Superv Modulo 3 - Encargos'!E74</f>
        <v>0</v>
      </c>
    </row>
    <row r="116" spans="1:5" s="20" customFormat="1" ht="12.75" x14ac:dyDescent="0.2">
      <c r="A116" s="44" t="s">
        <v>237</v>
      </c>
      <c r="B116" s="190" t="str">
        <f>IF('Superv Modulo 3 - Encargos'!B75="","",'Superv Modulo 3 - Encargos'!B75)</f>
        <v/>
      </c>
      <c r="C116" s="190" t="str">
        <f>IF('Superv Modulo 3 - Encargos'!C75="","",'Superv Modulo 3 - Encargos'!C75)</f>
        <v/>
      </c>
      <c r="D116" s="97">
        <f>'Superv Modulo 3 - Encargos'!D75</f>
        <v>0</v>
      </c>
      <c r="E116" s="193">
        <f>'Superv Modulo 3 - Encargos'!E75</f>
        <v>0</v>
      </c>
    </row>
    <row r="117" spans="1:5" s="20" customFormat="1" ht="12.75" x14ac:dyDescent="0.2">
      <c r="A117" s="71" t="s">
        <v>238</v>
      </c>
      <c r="B117" s="190" t="str">
        <f>IF('Superv Modulo 3 - Encargos'!B76="","",'Superv Modulo 3 - Encargos'!B76)</f>
        <v/>
      </c>
      <c r="C117" s="190" t="str">
        <f>IF('Superv Modulo 3 - Encargos'!C76="","",'Superv Modulo 3 - Encargos'!C76)</f>
        <v/>
      </c>
      <c r="D117" s="97">
        <f>'Superv Modulo 3 - Encargos'!D76</f>
        <v>0</v>
      </c>
      <c r="E117" s="193">
        <f>'Superv Modulo 3 - Encargos'!E76</f>
        <v>0</v>
      </c>
    </row>
    <row r="118" spans="1:5" s="20" customFormat="1" ht="12.75" x14ac:dyDescent="0.2">
      <c r="A118" s="46"/>
      <c r="B118" s="47" t="s">
        <v>389</v>
      </c>
      <c r="C118" s="34"/>
      <c r="D118" s="97">
        <f>SUM(D105:D111)</f>
        <v>7.0989999999999998E-2</v>
      </c>
      <c r="E118" s="128">
        <f>SUM(E105:E111)</f>
        <v>173.02</v>
      </c>
    </row>
    <row r="119" spans="1:5" s="28" customFormat="1" ht="12.75" x14ac:dyDescent="0.2">
      <c r="A119" s="66"/>
      <c r="B119" s="202"/>
      <c r="C119" s="66"/>
      <c r="D119" s="203"/>
      <c r="E119" s="204"/>
    </row>
    <row r="120" spans="1:5" s="20" customFormat="1" ht="12.75" x14ac:dyDescent="0.2">
      <c r="A120" s="57" t="s">
        <v>240</v>
      </c>
      <c r="B120" s="57"/>
      <c r="C120" s="81" t="s">
        <v>52</v>
      </c>
      <c r="D120" s="83" t="s">
        <v>139</v>
      </c>
      <c r="E120" s="83" t="s">
        <v>53</v>
      </c>
    </row>
    <row r="121" spans="1:5" s="20" customFormat="1" ht="12.75" x14ac:dyDescent="0.2">
      <c r="A121" s="33" t="s">
        <v>241</v>
      </c>
      <c r="B121" s="190" t="str">
        <f>IF('Superv Modulo 3 - Encargos'!B80="","",'Superv Modulo 3 - Encargos'!B80)</f>
        <v/>
      </c>
      <c r="C121" s="190" t="str">
        <f>IF('Superv Modulo 3 - Encargos'!C80="","",'Superv Modulo 3 - Encargos'!C80)</f>
        <v/>
      </c>
      <c r="D121" s="97">
        <f>'Superv Modulo 3 - Encargos'!D80</f>
        <v>0</v>
      </c>
      <c r="E121" s="193">
        <f>'Superv Modulo 3 - Encargos'!E80</f>
        <v>0</v>
      </c>
    </row>
    <row r="122" spans="1:5" s="20" customFormat="1" ht="12.75" x14ac:dyDescent="0.2">
      <c r="A122" s="33" t="s">
        <v>242</v>
      </c>
      <c r="B122" s="190" t="str">
        <f>IF('Superv Modulo 3 - Encargos'!B81="","",'Superv Modulo 3 - Encargos'!B81)</f>
        <v/>
      </c>
      <c r="C122" s="190" t="str">
        <f>IF('Superv Modulo 3 - Encargos'!C81="","",'Superv Modulo 3 - Encargos'!C81)</f>
        <v/>
      </c>
      <c r="D122" s="97">
        <f>'Superv Modulo 3 - Encargos'!D81</f>
        <v>0</v>
      </c>
      <c r="E122" s="193">
        <f>'Superv Modulo 3 - Encargos'!E81</f>
        <v>0</v>
      </c>
    </row>
    <row r="123" spans="1:5" s="20" customFormat="1" ht="12.75" x14ac:dyDescent="0.2">
      <c r="A123" s="33" t="s">
        <v>243</v>
      </c>
      <c r="B123" s="190" t="str">
        <f>IF('Superv Modulo 3 - Encargos'!B82="","",'Superv Modulo 3 - Encargos'!B82)</f>
        <v/>
      </c>
      <c r="C123" s="190" t="str">
        <f>IF('Superv Modulo 3 - Encargos'!C82="","",'Superv Modulo 3 - Encargos'!C82)</f>
        <v/>
      </c>
      <c r="D123" s="97">
        <f>'Superv Modulo 3 - Encargos'!D82</f>
        <v>0</v>
      </c>
      <c r="E123" s="193">
        <f>'Superv Modulo 3 - Encargos'!E82</f>
        <v>0</v>
      </c>
    </row>
    <row r="124" spans="1:5" s="20" customFormat="1" ht="12.75" x14ac:dyDescent="0.2">
      <c r="A124" s="33" t="s">
        <v>244</v>
      </c>
      <c r="B124" s="190" t="str">
        <f>IF('Superv Modulo 3 - Encargos'!B83="","",'Superv Modulo 3 - Encargos'!B83)</f>
        <v/>
      </c>
      <c r="C124" s="190" t="str">
        <f>IF('Superv Modulo 3 - Encargos'!C83="","",'Superv Modulo 3 - Encargos'!C83)</f>
        <v/>
      </c>
      <c r="D124" s="97">
        <f>'Superv Modulo 3 - Encargos'!D83</f>
        <v>0</v>
      </c>
      <c r="E124" s="193">
        <f>'Superv Modulo 3 - Encargos'!E83</f>
        <v>0</v>
      </c>
    </row>
    <row r="125" spans="1:5" s="20" customFormat="1" ht="12.75" x14ac:dyDescent="0.2">
      <c r="A125" s="33" t="s">
        <v>245</v>
      </c>
      <c r="B125" s="190" t="str">
        <f>IF('Superv Modulo 3 - Encargos'!B84="","",'Superv Modulo 3 - Encargos'!B84)</f>
        <v/>
      </c>
      <c r="C125" s="190" t="str">
        <f>IF('Superv Modulo 3 - Encargos'!C84="","",'Superv Modulo 3 - Encargos'!C84)</f>
        <v/>
      </c>
      <c r="D125" s="97">
        <f>'Superv Modulo 3 - Encargos'!D84</f>
        <v>0</v>
      </c>
      <c r="E125" s="193">
        <f>'Superv Modulo 3 - Encargos'!E84</f>
        <v>0</v>
      </c>
    </row>
    <row r="126" spans="1:5" s="20" customFormat="1" ht="12.75" x14ac:dyDescent="0.2">
      <c r="A126" s="33" t="s">
        <v>246</v>
      </c>
      <c r="B126" s="190" t="str">
        <f>IF('Superv Modulo 3 - Encargos'!B85="","",'Superv Modulo 3 - Encargos'!B85)</f>
        <v/>
      </c>
      <c r="C126" s="190" t="str">
        <f>IF('Superv Modulo 3 - Encargos'!C85="","",'Superv Modulo 3 - Encargos'!C85)</f>
        <v/>
      </c>
      <c r="D126" s="97">
        <f>'Superv Modulo 3 - Encargos'!D85</f>
        <v>0</v>
      </c>
      <c r="E126" s="193">
        <f>'Superv Modulo 3 - Encargos'!E85</f>
        <v>0</v>
      </c>
    </row>
    <row r="127" spans="1:5" s="20" customFormat="1" ht="12.75" x14ac:dyDescent="0.2">
      <c r="A127" s="46"/>
      <c r="B127" s="47" t="s">
        <v>390</v>
      </c>
      <c r="C127" s="34"/>
      <c r="D127" s="97">
        <f>SUM(D121:D126)</f>
        <v>0</v>
      </c>
      <c r="E127" s="128">
        <f>SUM(E121:E126)</f>
        <v>0</v>
      </c>
    </row>
    <row r="128" spans="1:5" s="28" customFormat="1" ht="12.75" x14ac:dyDescent="0.2">
      <c r="A128" s="66"/>
      <c r="B128" s="202"/>
      <c r="C128" s="66"/>
      <c r="D128" s="203"/>
      <c r="E128" s="204"/>
    </row>
    <row r="129" spans="1:5" s="20" customFormat="1" ht="12.75" x14ac:dyDescent="0.2">
      <c r="A129" s="99" t="s">
        <v>391</v>
      </c>
      <c r="B129" s="99"/>
      <c r="C129" s="99"/>
      <c r="D129" s="99"/>
      <c r="E129" s="99"/>
    </row>
    <row r="130" spans="1:5" s="20" customFormat="1" ht="12.75" x14ac:dyDescent="0.2">
      <c r="A130" s="116"/>
      <c r="B130" s="33" t="s">
        <v>138</v>
      </c>
      <c r="C130" s="34"/>
      <c r="D130" s="106">
        <f>'Superv Modulo 3 - Encargos'!D89</f>
        <v>0.36299999999999999</v>
      </c>
      <c r="E130" s="131">
        <f>'Superv Modulo 3 - Encargos'!E89</f>
        <v>884.66</v>
      </c>
    </row>
    <row r="131" spans="1:5" s="20" customFormat="1" ht="12.75" x14ac:dyDescent="0.2">
      <c r="A131" s="116"/>
      <c r="B131" s="33" t="s">
        <v>169</v>
      </c>
      <c r="C131" s="34"/>
      <c r="D131" s="106">
        <f>'Superv Modulo 3 - Encargos'!D90</f>
        <v>0.15129999999999999</v>
      </c>
      <c r="E131" s="131">
        <f>'Superv Modulo 3 - Encargos'!E90</f>
        <v>368.72</v>
      </c>
    </row>
    <row r="132" spans="1:5" s="20" customFormat="1" ht="12.75" x14ac:dyDescent="0.2">
      <c r="A132" s="116"/>
      <c r="B132" s="33" t="s">
        <v>182</v>
      </c>
      <c r="C132" s="34"/>
      <c r="D132" s="106">
        <f>'Superv Modulo 3 - Encargos'!D91</f>
        <v>0.14147999999999999</v>
      </c>
      <c r="E132" s="131">
        <f>'Superv Modulo 3 - Encargos'!E91</f>
        <v>344.82</v>
      </c>
    </row>
    <row r="133" spans="1:5" s="20" customFormat="1" ht="12.75" x14ac:dyDescent="0.2">
      <c r="A133" s="116"/>
      <c r="B133" s="33" t="s">
        <v>213</v>
      </c>
      <c r="C133" s="34"/>
      <c r="D133" s="106">
        <f>'Superv Modulo 3 - Encargos'!D92</f>
        <v>7.0989999999999998E-2</v>
      </c>
      <c r="E133" s="131">
        <f>'Superv Modulo 3 - Encargos'!E92</f>
        <v>173.02</v>
      </c>
    </row>
    <row r="134" spans="1:5" s="20" customFormat="1" ht="12.75" x14ac:dyDescent="0.2">
      <c r="A134" s="116"/>
      <c r="B134" s="33" t="s">
        <v>240</v>
      </c>
      <c r="C134" s="34"/>
      <c r="D134" s="106">
        <f>'Superv Modulo 3 - Encargos'!D93</f>
        <v>0</v>
      </c>
      <c r="E134" s="131">
        <f>'Superv Modulo 3 - Encargos'!E93</f>
        <v>0</v>
      </c>
    </row>
    <row r="135" spans="1:5" s="20" customFormat="1" ht="12.75" x14ac:dyDescent="0.2">
      <c r="A135" s="116"/>
      <c r="B135" s="191" t="s">
        <v>249</v>
      </c>
      <c r="C135" s="34"/>
      <c r="D135" s="106">
        <f>SUM(D130:D134)</f>
        <v>0.72677000000000003</v>
      </c>
      <c r="E135" s="208">
        <f>SUM(E130:E134)</f>
        <v>1771.22</v>
      </c>
    </row>
    <row r="136" spans="1:5" s="20" customFormat="1" ht="12.75" x14ac:dyDescent="0.2">
      <c r="A136" s="171"/>
      <c r="B136" s="171"/>
      <c r="C136" s="171"/>
      <c r="D136" s="171"/>
      <c r="E136" s="171"/>
    </row>
    <row r="137" spans="1:5" s="20" customFormat="1" ht="12.75" x14ac:dyDescent="0.2"/>
    <row r="138" spans="1:5" s="20" customFormat="1" ht="12.75" x14ac:dyDescent="0.2"/>
    <row r="139" spans="1:5" s="20" customFormat="1" ht="12.75" x14ac:dyDescent="0.2">
      <c r="A139" s="99" t="s">
        <v>392</v>
      </c>
      <c r="B139" s="99"/>
      <c r="C139" s="99"/>
      <c r="D139" s="99"/>
      <c r="E139" s="99"/>
    </row>
    <row r="140" spans="1:5" s="20" customFormat="1" ht="12.75" x14ac:dyDescent="0.2">
      <c r="A140" s="116"/>
      <c r="B140" s="33" t="s">
        <v>51</v>
      </c>
      <c r="C140" s="34"/>
      <c r="D140" s="34"/>
      <c r="E140" s="131">
        <f>'Superv Modulo 4 - D.I. Lucro'!E19</f>
        <v>2436.9699999999998</v>
      </c>
    </row>
    <row r="141" spans="1:5" s="20" customFormat="1" ht="12.75" x14ac:dyDescent="0.2">
      <c r="A141" s="116"/>
      <c r="B141" s="33" t="s">
        <v>86</v>
      </c>
      <c r="C141" s="34"/>
      <c r="D141" s="34"/>
      <c r="E141" s="131">
        <f>'Superv Modulo 4 - D.I. Lucro'!E20</f>
        <v>572.62</v>
      </c>
    </row>
    <row r="142" spans="1:5" s="20" customFormat="1" ht="12.75" x14ac:dyDescent="0.2">
      <c r="A142" s="116"/>
      <c r="B142" s="33" t="s">
        <v>137</v>
      </c>
      <c r="C142" s="34"/>
      <c r="D142" s="34"/>
      <c r="E142" s="131">
        <f>'Superv Modulo 4 - D.I. Lucro'!E21</f>
        <v>1771.22</v>
      </c>
    </row>
    <row r="143" spans="1:5" s="20" customFormat="1" ht="12.75" x14ac:dyDescent="0.2">
      <c r="A143" s="116"/>
      <c r="B143" s="191" t="s">
        <v>551</v>
      </c>
      <c r="C143" s="34"/>
      <c r="D143" s="34"/>
      <c r="E143" s="208">
        <f>SUM(E140:E142)</f>
        <v>4780.8100000000004</v>
      </c>
    </row>
    <row r="144" spans="1:5" s="20" customFormat="1" ht="12.75" x14ac:dyDescent="0.2"/>
    <row r="145" spans="1:6" s="20" customFormat="1" ht="12.75" x14ac:dyDescent="0.2"/>
    <row r="146" spans="1:6" s="20" customFormat="1" ht="12.75" x14ac:dyDescent="0.2">
      <c r="A146" s="99" t="s">
        <v>256</v>
      </c>
      <c r="B146" s="32"/>
      <c r="C146" s="32"/>
      <c r="D146" s="32"/>
      <c r="E146" s="32"/>
    </row>
    <row r="147" spans="1:6" s="28" customFormat="1" ht="12.75" x14ac:dyDescent="0.2">
      <c r="A147" s="66"/>
      <c r="D147" s="83" t="s">
        <v>394</v>
      </c>
      <c r="E147" s="83" t="s">
        <v>53</v>
      </c>
    </row>
    <row r="148" spans="1:6" s="20" customFormat="1" ht="38.25" x14ac:dyDescent="0.2">
      <c r="A148" s="33" t="s">
        <v>257</v>
      </c>
      <c r="B148" s="33" t="s">
        <v>395</v>
      </c>
      <c r="C148" s="121" t="str">
        <f>IF('Superv Modulo 4 - D.I. Lucro'!C27="","",'Superv Modulo 4 - D.I. Lucro'!C27)</f>
        <v>aplicação do percentual indicado no campo a seguir, sobre o subtotal 1 (soma da Remuneração, Benefícios, Encargos e Insumos)</v>
      </c>
      <c r="D148" s="209">
        <f>'Superv Modulo 4 - D.I. Lucro'!D27</f>
        <v>5.21E-2</v>
      </c>
      <c r="E148" s="193">
        <f>'Superv Modulo 4 - D.I. Lucro'!E27</f>
        <v>249.09</v>
      </c>
    </row>
    <row r="149" spans="1:6" s="20" customFormat="1" ht="12.75" x14ac:dyDescent="0.2">
      <c r="A149" s="34"/>
      <c r="B149" s="47" t="s">
        <v>310</v>
      </c>
      <c r="C149" s="47" t="s">
        <v>397</v>
      </c>
      <c r="D149" s="34"/>
      <c r="E149" s="193">
        <f>'Superv Modulo 4 - D.I. Lucro'!E28</f>
        <v>5029.8999999999996</v>
      </c>
    </row>
    <row r="150" spans="1:6" s="20" customFormat="1" ht="25.5" x14ac:dyDescent="0.2">
      <c r="A150" s="33" t="s">
        <v>262</v>
      </c>
      <c r="B150" s="33" t="s">
        <v>398</v>
      </c>
      <c r="C150" s="121" t="str">
        <f>IF('Superv Modulo 4 - D.I. Lucro'!C29="","",'Superv Modulo 4 - D.I. Lucro'!C29)</f>
        <v>aplicação do percentual indicado no campo a seguir, sobre o subtotal 2</v>
      </c>
      <c r="D150" s="209">
        <f>'Superv Modulo 4 - D.I. Lucro'!D29</f>
        <v>4.3999999999999997E-2</v>
      </c>
      <c r="E150" s="193">
        <f>'Superv Modulo 4 - D.I. Lucro'!E29</f>
        <v>221.32</v>
      </c>
      <c r="F150" s="126"/>
    </row>
    <row r="151" spans="1:6" s="20" customFormat="1" ht="12.75" x14ac:dyDescent="0.2">
      <c r="A151" s="46"/>
      <c r="B151" s="191" t="s">
        <v>400</v>
      </c>
      <c r="C151" s="47" t="s">
        <v>401</v>
      </c>
      <c r="D151" s="209">
        <f>SUM(D148:D150)</f>
        <v>9.6100000000000005E-2</v>
      </c>
      <c r="E151" s="210">
        <f>SUM(E148,E150)</f>
        <v>470.41</v>
      </c>
    </row>
    <row r="152" spans="1:6" s="20" customFormat="1" ht="12.75" x14ac:dyDescent="0.2"/>
    <row r="153" spans="1:6" s="20" customFormat="1" ht="12.75" x14ac:dyDescent="0.2"/>
    <row r="154" spans="1:6" s="20" customFormat="1" ht="12.75" x14ac:dyDescent="0.2">
      <c r="A154" s="99" t="s">
        <v>254</v>
      </c>
      <c r="B154" s="99"/>
      <c r="C154" s="99"/>
      <c r="D154" s="99"/>
      <c r="E154" s="99"/>
    </row>
    <row r="155" spans="1:6" s="20" customFormat="1" ht="12.75" x14ac:dyDescent="0.2">
      <c r="A155" s="116"/>
      <c r="B155" s="33" t="s">
        <v>551</v>
      </c>
      <c r="C155" s="34"/>
      <c r="D155" s="34"/>
      <c r="E155" s="131">
        <f>'Superv - Valor dos Supervisores'!E143</f>
        <v>4780.8100000000004</v>
      </c>
    </row>
    <row r="156" spans="1:6" s="20" customFormat="1" ht="12.75" x14ac:dyDescent="0.2">
      <c r="A156" s="116"/>
      <c r="B156" s="33" t="s">
        <v>256</v>
      </c>
      <c r="C156" s="34"/>
      <c r="D156" s="34"/>
      <c r="E156" s="131">
        <f>E151</f>
        <v>470.41</v>
      </c>
    </row>
    <row r="157" spans="1:6" s="20" customFormat="1" ht="12.75" x14ac:dyDescent="0.2">
      <c r="A157" s="116"/>
      <c r="B157" s="191" t="s">
        <v>393</v>
      </c>
      <c r="C157" s="34"/>
      <c r="D157" s="34"/>
      <c r="E157" s="208">
        <f>SUM(E155:E156)</f>
        <v>5251.22</v>
      </c>
    </row>
    <row r="158" spans="1:6" s="20" customFormat="1" ht="12.75" x14ac:dyDescent="0.2"/>
    <row r="159" spans="1:6" s="20" customFormat="1" ht="12.75" x14ac:dyDescent="0.2"/>
    <row r="160" spans="1:6" s="20" customFormat="1" ht="12.75" x14ac:dyDescent="0.2">
      <c r="A160" s="99" t="s">
        <v>274</v>
      </c>
      <c r="B160" s="32"/>
      <c r="C160" s="32"/>
      <c r="D160" s="32"/>
      <c r="E160" s="32"/>
    </row>
    <row r="161" spans="1:5" s="28" customFormat="1" ht="12.75" x14ac:dyDescent="0.2">
      <c r="A161" s="66"/>
      <c r="B161" s="66"/>
      <c r="C161" s="33" t="s">
        <v>52</v>
      </c>
      <c r="D161" s="35" t="s">
        <v>394</v>
      </c>
      <c r="E161" s="35" t="s">
        <v>53</v>
      </c>
    </row>
    <row r="162" spans="1:5" s="28" customFormat="1" ht="12.75" x14ac:dyDescent="0.2">
      <c r="A162" s="59" t="s">
        <v>275</v>
      </c>
      <c r="B162" s="134" t="s">
        <v>276</v>
      </c>
      <c r="C162" s="205" t="str">
        <f>IF('Superv Modulo 5 - Tributos'!C28="","",'Superv Modulo 5 - Tributos'!C28)</f>
        <v/>
      </c>
      <c r="D162" s="139">
        <f>'Superv Modulo 5 - Tributos'!D28</f>
        <v>0.05</v>
      </c>
      <c r="E162" s="137">
        <f>'Superv Modulo 5 - Tributos'!E28</f>
        <v>306.2</v>
      </c>
    </row>
    <row r="163" spans="1:5" s="20" customFormat="1" ht="12.75" x14ac:dyDescent="0.2">
      <c r="A163" s="33" t="s">
        <v>277</v>
      </c>
      <c r="B163" s="138" t="s">
        <v>278</v>
      </c>
      <c r="C163" s="205" t="str">
        <f>IF('Superv Modulo 5 - Tributos'!C29="","",'Superv Modulo 5 - Tributos'!C29)</f>
        <v/>
      </c>
      <c r="D163" s="139">
        <f>'Superv Modulo 5 - Tributos'!D29</f>
        <v>7.5999999999999998E-2</v>
      </c>
      <c r="E163" s="137">
        <f>'Superv Modulo 5 - Tributos'!E29</f>
        <v>465.42</v>
      </c>
    </row>
    <row r="164" spans="1:5" s="20" customFormat="1" ht="12.75" x14ac:dyDescent="0.2">
      <c r="A164" s="33" t="s">
        <v>279</v>
      </c>
      <c r="B164" s="138" t="s">
        <v>280</v>
      </c>
      <c r="C164" s="205" t="str">
        <f>IF('Superv Modulo 5 - Tributos'!C30="","",'Superv Modulo 5 - Tributos'!C30)</f>
        <v/>
      </c>
      <c r="D164" s="139">
        <f>'Superv Modulo 5 - Tributos'!D30</f>
        <v>1.6500000000000001E-2</v>
      </c>
      <c r="E164" s="137">
        <f>'Superv Modulo 5 - Tributos'!E30</f>
        <v>101.05</v>
      </c>
    </row>
    <row r="165" spans="1:5" s="20" customFormat="1" ht="12.75" x14ac:dyDescent="0.2">
      <c r="A165" s="33" t="s">
        <v>281</v>
      </c>
      <c r="B165" s="187" t="s">
        <v>386</v>
      </c>
      <c r="C165" s="188" t="s">
        <v>402</v>
      </c>
      <c r="D165" s="139">
        <f>'Superv Modulo 5 - Tributos'!D31</f>
        <v>0</v>
      </c>
      <c r="E165" s="137">
        <f>'Superv Modulo 5 - Tributos'!E31</f>
        <v>0</v>
      </c>
    </row>
    <row r="166" spans="1:5" s="20" customFormat="1" ht="12.75" x14ac:dyDescent="0.2">
      <c r="A166" s="44" t="s">
        <v>283</v>
      </c>
      <c r="B166" s="205" t="str">
        <f>IF('Superv Modulo 5 - Tributos'!B32="","",'Superv Modulo 5 - Tributos'!B32)</f>
        <v/>
      </c>
      <c r="C166" s="205" t="str">
        <f>IF('Superv Modulo 5 - Tributos'!C32="","",'Superv Modulo 5 - Tributos'!C32)</f>
        <v/>
      </c>
      <c r="D166" s="139">
        <f>'Superv Modulo 5 - Tributos'!D32</f>
        <v>0</v>
      </c>
      <c r="E166" s="137">
        <f>'Superv Modulo 5 - Tributos'!E32</f>
        <v>0</v>
      </c>
    </row>
    <row r="167" spans="1:5" s="20" customFormat="1" ht="12.75" x14ac:dyDescent="0.2">
      <c r="A167" s="44" t="s">
        <v>284</v>
      </c>
      <c r="B167" s="205" t="str">
        <f>IF('Superv Modulo 5 - Tributos'!B33="","",'Superv Modulo 5 - Tributos'!B33)</f>
        <v/>
      </c>
      <c r="C167" s="205" t="str">
        <f>IF('Superv Modulo 5 - Tributos'!C33="","",'Superv Modulo 5 - Tributos'!C33)</f>
        <v/>
      </c>
      <c r="D167" s="139">
        <f>'Superv Modulo 5 - Tributos'!D33</f>
        <v>0</v>
      </c>
      <c r="E167" s="137">
        <f>'Superv Modulo 5 - Tributos'!E33</f>
        <v>0</v>
      </c>
    </row>
    <row r="168" spans="1:5" s="20" customFormat="1" ht="12.75" x14ac:dyDescent="0.2">
      <c r="A168" s="44" t="s">
        <v>285</v>
      </c>
      <c r="B168" s="205" t="str">
        <f>IF('Superv Modulo 5 - Tributos'!B34="","",'Superv Modulo 5 - Tributos'!B34)</f>
        <v/>
      </c>
      <c r="C168" s="205" t="str">
        <f>IF('Superv Modulo 5 - Tributos'!C34="","",'Superv Modulo 5 - Tributos'!C34)</f>
        <v/>
      </c>
      <c r="D168" s="139">
        <f>'Superv Modulo 5 - Tributos'!D34</f>
        <v>0</v>
      </c>
      <c r="E168" s="137">
        <f>'Superv Modulo 5 - Tributos'!E34</f>
        <v>0</v>
      </c>
    </row>
    <row r="169" spans="1:5" s="20" customFormat="1" ht="12.75" x14ac:dyDescent="0.2">
      <c r="A169" s="44" t="s">
        <v>286</v>
      </c>
      <c r="B169" s="205" t="str">
        <f>IF('Superv Modulo 5 - Tributos'!B35="","",'Superv Modulo 5 - Tributos'!B35)</f>
        <v/>
      </c>
      <c r="C169" s="205" t="str">
        <f>IF('Superv Modulo 5 - Tributos'!C35="","",'Superv Modulo 5 - Tributos'!C35)</f>
        <v/>
      </c>
      <c r="D169" s="139">
        <f>'Superv Modulo 5 - Tributos'!D35</f>
        <v>0</v>
      </c>
      <c r="E169" s="137">
        <f>'Superv Modulo 5 - Tributos'!E35</f>
        <v>0</v>
      </c>
    </row>
    <row r="170" spans="1:5" s="20" customFormat="1" ht="12.75" x14ac:dyDescent="0.2">
      <c r="A170" s="44" t="s">
        <v>287</v>
      </c>
      <c r="B170" s="205" t="str">
        <f>IF('Superv Modulo 5 - Tributos'!B36="","",'Superv Modulo 5 - Tributos'!B36)</f>
        <v/>
      </c>
      <c r="C170" s="205" t="str">
        <f>IF('Superv Modulo 5 - Tributos'!C36="","",'Superv Modulo 5 - Tributos'!C36)</f>
        <v/>
      </c>
      <c r="D170" s="139">
        <f>'Superv Modulo 5 - Tributos'!D36</f>
        <v>0</v>
      </c>
      <c r="E170" s="137">
        <f>'Superv Modulo 5 - Tributos'!E36</f>
        <v>0</v>
      </c>
    </row>
    <row r="171" spans="1:5" s="20" customFormat="1" ht="12.75" x14ac:dyDescent="0.2">
      <c r="A171" s="44" t="s">
        <v>288</v>
      </c>
      <c r="B171" s="205" t="str">
        <f>IF('Superv Modulo 5 - Tributos'!B37="","",'Superv Modulo 5 - Tributos'!B37)</f>
        <v/>
      </c>
      <c r="C171" s="205" t="str">
        <f>IF('Superv Modulo 5 - Tributos'!C37="","",'Superv Modulo 5 - Tributos'!C37)</f>
        <v/>
      </c>
      <c r="D171" s="139">
        <f>'Superv Modulo 5 - Tributos'!D37</f>
        <v>0</v>
      </c>
      <c r="E171" s="137">
        <f>'Superv Modulo 5 - Tributos'!E37</f>
        <v>0</v>
      </c>
    </row>
    <row r="172" spans="1:5" s="20" customFormat="1" ht="12.75" x14ac:dyDescent="0.2">
      <c r="A172" s="44" t="s">
        <v>289</v>
      </c>
      <c r="B172" s="205" t="str">
        <f>IF('Superv Modulo 5 - Tributos'!B38="","",'Superv Modulo 5 - Tributos'!B38)</f>
        <v/>
      </c>
      <c r="C172" s="205" t="str">
        <f>IF('Superv Modulo 5 - Tributos'!C38="","",'Superv Modulo 5 - Tributos'!C38)</f>
        <v/>
      </c>
      <c r="D172" s="139">
        <f>'Superv Modulo 5 - Tributos'!D38</f>
        <v>0</v>
      </c>
      <c r="E172" s="137">
        <f>'Superv Modulo 5 - Tributos'!E38</f>
        <v>0</v>
      </c>
    </row>
    <row r="173" spans="1:5" s="20" customFormat="1" ht="12.75" x14ac:dyDescent="0.2">
      <c r="A173" s="44" t="s">
        <v>290</v>
      </c>
      <c r="B173" s="205" t="str">
        <f>IF('Superv Modulo 5 - Tributos'!B39="","",'Superv Modulo 5 - Tributos'!B39)</f>
        <v/>
      </c>
      <c r="C173" s="205" t="str">
        <f>IF('Superv Modulo 5 - Tributos'!C39="","",'Superv Modulo 5 - Tributos'!C39)</f>
        <v/>
      </c>
      <c r="D173" s="139">
        <f>'Superv Modulo 5 - Tributos'!D39</f>
        <v>0</v>
      </c>
      <c r="E173" s="137">
        <f>'Superv Modulo 5 - Tributos'!E39</f>
        <v>0</v>
      </c>
    </row>
    <row r="174" spans="1:5" s="20" customFormat="1" ht="12.75" x14ac:dyDescent="0.2">
      <c r="A174" s="46"/>
      <c r="B174" s="143" t="s">
        <v>403</v>
      </c>
      <c r="C174" s="46"/>
      <c r="D174" s="139">
        <f>SUM(D162:D165)</f>
        <v>0.14249999999999999</v>
      </c>
      <c r="E174" s="144">
        <f>SUM(E162:E165)</f>
        <v>872.67</v>
      </c>
    </row>
    <row r="175" spans="1:5" s="20" customFormat="1" ht="12.75" x14ac:dyDescent="0.2"/>
    <row r="176" spans="1:5" s="20" customFormat="1" ht="12.75" x14ac:dyDescent="0.2"/>
    <row r="177" spans="1:5" s="20" customFormat="1" ht="12.75" x14ac:dyDescent="0.2">
      <c r="A177" s="99" t="s">
        <v>404</v>
      </c>
      <c r="B177" s="99"/>
      <c r="C177" s="99"/>
      <c r="D177" s="99"/>
      <c r="E177" s="99"/>
    </row>
    <row r="178" spans="1:5" s="20" customFormat="1" ht="12.75" x14ac:dyDescent="0.2">
      <c r="A178" s="116"/>
      <c r="B178" s="33" t="str">
        <f>A18</f>
        <v>Módulo 1. COMPOSIÇÃO DA REMUNERAÇÃO</v>
      </c>
      <c r="C178" s="33"/>
      <c r="D178" s="212"/>
      <c r="E178" s="118">
        <f>E37</f>
        <v>2436.9699999999998</v>
      </c>
    </row>
    <row r="179" spans="1:5" s="20" customFormat="1" ht="12.75" x14ac:dyDescent="0.2">
      <c r="A179" s="116"/>
      <c r="B179" s="33" t="str">
        <f>A40</f>
        <v>Módulo 2. BENEFÍCIOS MENSAIS E DIÁRIOS</v>
      </c>
      <c r="C179" s="33"/>
      <c r="D179" s="33"/>
      <c r="E179" s="118">
        <f>E56</f>
        <v>572.62</v>
      </c>
    </row>
    <row r="180" spans="1:5" s="20" customFormat="1" ht="12.75" x14ac:dyDescent="0.2">
      <c r="A180" s="116"/>
      <c r="B180" s="33" t="str">
        <f>A59</f>
        <v>Módulo 3. ENCARGOS SOCIAIS E TRABALHISTAS</v>
      </c>
      <c r="C180" s="33"/>
      <c r="D180" s="212"/>
      <c r="E180" s="118">
        <f>E135</f>
        <v>1771.22</v>
      </c>
    </row>
    <row r="181" spans="1:5" s="20" customFormat="1" ht="12.75" x14ac:dyDescent="0.2">
      <c r="A181" s="116"/>
      <c r="B181" s="33" t="str">
        <f>A146</f>
        <v>Módulo 4. DESPESAS INDIRETAS E LUCRO</v>
      </c>
      <c r="C181" s="33"/>
      <c r="D181" s="212"/>
      <c r="E181" s="118">
        <f>E151</f>
        <v>470.41</v>
      </c>
    </row>
    <row r="182" spans="1:5" s="20" customFormat="1" ht="12.75" x14ac:dyDescent="0.2">
      <c r="A182" s="116"/>
      <c r="B182" s="47" t="s">
        <v>176</v>
      </c>
      <c r="C182" s="33"/>
      <c r="D182" s="212"/>
      <c r="E182" s="120">
        <f>E157</f>
        <v>5251.22</v>
      </c>
    </row>
    <row r="183" spans="1:5" s="20" customFormat="1" ht="12.75" x14ac:dyDescent="0.2">
      <c r="A183" s="116"/>
      <c r="B183" s="33" t="str">
        <f>A160</f>
        <v>Módulo 5. TRIBUTOS</v>
      </c>
      <c r="C183" s="33"/>
      <c r="D183" s="212"/>
      <c r="E183" s="118">
        <f>E174</f>
        <v>872.67</v>
      </c>
    </row>
    <row r="184" spans="1:5" s="20" customFormat="1" ht="12.75" x14ac:dyDescent="0.2">
      <c r="A184" s="116"/>
      <c r="B184" s="47" t="s">
        <v>403</v>
      </c>
      <c r="C184" s="33"/>
      <c r="D184" s="118"/>
      <c r="E184" s="213">
        <f>SUM(E182:E183)</f>
        <v>6123.89</v>
      </c>
    </row>
    <row r="185" spans="1:5" s="20" customFormat="1" ht="12.75" x14ac:dyDescent="0.2"/>
    <row r="186" spans="1:5" s="20" customFormat="1" ht="12.75" x14ac:dyDescent="0.2"/>
    <row r="187" spans="1:5" s="20" customFormat="1" ht="12.75" x14ac:dyDescent="0.2"/>
    <row r="188" spans="1:5" s="20" customFormat="1" ht="12.75" x14ac:dyDescent="0.2">
      <c r="A188" s="99" t="s">
        <v>405</v>
      </c>
      <c r="B188" s="32"/>
      <c r="C188" s="32"/>
      <c r="D188" s="32"/>
      <c r="E188" s="32"/>
    </row>
    <row r="189" spans="1:5" s="28" customFormat="1" ht="12.75" x14ac:dyDescent="0.2">
      <c r="A189" s="66"/>
      <c r="C189" s="33" t="s">
        <v>52</v>
      </c>
      <c r="D189" s="83" t="s">
        <v>406</v>
      </c>
      <c r="E189" s="83" t="s">
        <v>371</v>
      </c>
    </row>
    <row r="190" spans="1:5" s="28" customFormat="1" ht="12.75" x14ac:dyDescent="0.2">
      <c r="A190" s="59" t="s">
        <v>324</v>
      </c>
      <c r="B190" s="151" t="s">
        <v>303</v>
      </c>
      <c r="C190" s="205" t="s">
        <v>552</v>
      </c>
      <c r="D190" s="214">
        <f>'Superv Modulo 6 - Horas Extras'!F89</f>
        <v>51.96</v>
      </c>
      <c r="E190" s="215">
        <f>'Superv Modulo 6 - Horas Extras'!G89</f>
        <v>2909.76</v>
      </c>
    </row>
    <row r="191" spans="1:5" s="28" customFormat="1" ht="12.75" x14ac:dyDescent="0.2">
      <c r="A191" s="59" t="s">
        <v>339</v>
      </c>
      <c r="B191" s="151" t="s">
        <v>328</v>
      </c>
      <c r="C191" s="205" t="s">
        <v>552</v>
      </c>
      <c r="D191" s="214">
        <f>'Superv Modulo 6 - Horas Extras'!F90</f>
        <v>47.97</v>
      </c>
      <c r="E191" s="215">
        <f>'Superv Modulo 6 - Horas Extras'!G90</f>
        <v>959.4</v>
      </c>
    </row>
    <row r="192" spans="1:5" s="28" customFormat="1" ht="12.75" x14ac:dyDescent="0.2">
      <c r="A192" s="59" t="s">
        <v>353</v>
      </c>
      <c r="B192" s="151" t="s">
        <v>342</v>
      </c>
      <c r="C192" s="205" t="s">
        <v>552</v>
      </c>
      <c r="D192" s="214">
        <f>'Superv Modulo 6 - Horas Extras'!F91</f>
        <v>53.95</v>
      </c>
      <c r="E192" s="215">
        <f>'Superv Modulo 6 - Horas Extras'!G91</f>
        <v>1294.8</v>
      </c>
    </row>
    <row r="193" spans="1:5" s="28" customFormat="1" ht="12.75" x14ac:dyDescent="0.2">
      <c r="A193" s="59" t="s">
        <v>367</v>
      </c>
      <c r="B193" s="151" t="s">
        <v>356</v>
      </c>
      <c r="C193" s="205" t="s">
        <v>552</v>
      </c>
      <c r="D193" s="214">
        <f>'Superv Modulo 6 - Horas Extras'!F92</f>
        <v>59.94</v>
      </c>
      <c r="E193" s="215">
        <f>'Superv Modulo 6 - Horas Extras'!G92</f>
        <v>4315.68</v>
      </c>
    </row>
    <row r="194" spans="1:5" s="20" customFormat="1" ht="12.75" x14ac:dyDescent="0.2">
      <c r="A194" s="46"/>
      <c r="B194" s="191" t="s">
        <v>408</v>
      </c>
      <c r="C194" s="46"/>
      <c r="D194" s="46"/>
      <c r="E194" s="216">
        <v>8346.9599999999991</v>
      </c>
    </row>
    <row r="195" spans="1:5" s="20" customFormat="1" ht="12.75" x14ac:dyDescent="0.2"/>
    <row r="196" spans="1:5" s="20" customFormat="1" ht="12.75" x14ac:dyDescent="0.2"/>
    <row r="197" spans="1:5" s="20" customFormat="1" ht="12.75" x14ac:dyDescent="0.2">
      <c r="A197" s="99" t="s">
        <v>409</v>
      </c>
      <c r="B197" s="99"/>
      <c r="C197" s="99"/>
      <c r="D197" s="99"/>
      <c r="E197" s="99"/>
    </row>
    <row r="198" spans="1:5" s="20" customFormat="1" ht="24" x14ac:dyDescent="0.2">
      <c r="A198" s="46" t="s">
        <v>114</v>
      </c>
      <c r="B198" s="33" t="s">
        <v>410</v>
      </c>
      <c r="C198" s="190" t="s">
        <v>411</v>
      </c>
      <c r="D198" s="217"/>
      <c r="E198" s="131">
        <f>E184</f>
        <v>6123.89</v>
      </c>
    </row>
    <row r="199" spans="1:5" s="20" customFormat="1" ht="12.75" x14ac:dyDescent="0.2">
      <c r="A199" s="46" t="s">
        <v>412</v>
      </c>
      <c r="B199" s="33" t="s">
        <v>413</v>
      </c>
      <c r="C199" s="218"/>
      <c r="D199" s="46"/>
      <c r="E199" s="219">
        <v>2</v>
      </c>
    </row>
    <row r="200" spans="1:5" s="20" customFormat="1" ht="12.75" x14ac:dyDescent="0.2">
      <c r="A200" s="46" t="s">
        <v>414</v>
      </c>
      <c r="B200" s="39" t="s">
        <v>415</v>
      </c>
      <c r="C200" s="365"/>
      <c r="D200" s="217"/>
      <c r="E200" s="159">
        <v>3.63</v>
      </c>
    </row>
    <row r="201" spans="1:5" s="20" customFormat="1" ht="12.75" x14ac:dyDescent="0.2">
      <c r="A201" s="46" t="s">
        <v>416</v>
      </c>
      <c r="B201" s="33" t="s">
        <v>417</v>
      </c>
      <c r="C201" s="190" t="s">
        <v>418</v>
      </c>
      <c r="D201" s="217"/>
      <c r="E201" s="177">
        <f>E198*E199*E200</f>
        <v>44459.44</v>
      </c>
    </row>
    <row r="202" spans="1:5" s="20" customFormat="1" ht="12.75" x14ac:dyDescent="0.2">
      <c r="A202" s="46" t="s">
        <v>419</v>
      </c>
      <c r="B202" s="33" t="s">
        <v>420</v>
      </c>
      <c r="C202" s="190" t="s">
        <v>421</v>
      </c>
      <c r="D202" s="217"/>
      <c r="E202" s="177">
        <f>E194</f>
        <v>8346.9599999999991</v>
      </c>
    </row>
    <row r="203" spans="1:5" s="20" customFormat="1" x14ac:dyDescent="0.25">
      <c r="A203" s="46"/>
      <c r="B203" s="220" t="s">
        <v>422</v>
      </c>
      <c r="C203" s="190" t="s">
        <v>423</v>
      </c>
      <c r="D203" s="221"/>
      <c r="E203" s="222">
        <f>SUM(E201:E202)</f>
        <v>52806.400000000001</v>
      </c>
    </row>
    <row r="204" spans="1:5" s="20" customFormat="1" ht="12.75" x14ac:dyDescent="0.2"/>
    <row r="205" spans="1:5" s="20" customFormat="1" ht="12.75" x14ac:dyDescent="0.2">
      <c r="A205" s="413" t="s">
        <v>424</v>
      </c>
      <c r="B205" s="414"/>
      <c r="C205" s="223" t="s">
        <v>553</v>
      </c>
    </row>
    <row r="206" spans="1:5" s="20" customFormat="1" ht="12.75" x14ac:dyDescent="0.2">
      <c r="A206" s="224"/>
      <c r="B206" s="225"/>
    </row>
    <row r="207" spans="1:5" s="20" customFormat="1" ht="12.75" x14ac:dyDescent="0.2">
      <c r="A207" s="224"/>
      <c r="B207" s="225"/>
    </row>
    <row r="208" spans="1:5" s="20" customFormat="1" ht="12.75" x14ac:dyDescent="0.2">
      <c r="A208" s="224"/>
      <c r="B208" s="225"/>
    </row>
    <row r="209" spans="1:6" s="20" customFormat="1" ht="12.75" x14ac:dyDescent="0.2">
      <c r="A209" s="224"/>
      <c r="B209" s="225"/>
      <c r="C209" s="226"/>
      <c r="D209" s="226"/>
      <c r="E209" s="226"/>
      <c r="F209" s="171"/>
    </row>
    <row r="210" spans="1:6" s="20" customFormat="1" ht="12.75" x14ac:dyDescent="0.2">
      <c r="A210" s="224"/>
      <c r="B210" s="225"/>
      <c r="C210" s="415" t="s">
        <v>425</v>
      </c>
      <c r="D210" s="415"/>
      <c r="E210" s="415"/>
      <c r="F210" s="227"/>
    </row>
    <row r="211" spans="1:6" s="20" customFormat="1" ht="12.75" x14ac:dyDescent="0.2">
      <c r="A211" s="224"/>
      <c r="B211" s="225"/>
    </row>
    <row r="212" spans="1:6" s="20" customFormat="1" ht="12.75" x14ac:dyDescent="0.2">
      <c r="A212" s="224"/>
      <c r="B212" s="225"/>
    </row>
    <row r="213" spans="1:6" s="20" customFormat="1" ht="12.75" x14ac:dyDescent="0.2">
      <c r="A213" s="224"/>
      <c r="B213" s="225"/>
    </row>
    <row r="214" spans="1:6" s="20" customFormat="1" ht="12.75" x14ac:dyDescent="0.2">
      <c r="A214" s="224"/>
      <c r="B214" s="225"/>
    </row>
    <row r="215" spans="1:6" s="20" customFormat="1" ht="12.75" x14ac:dyDescent="0.2">
      <c r="A215" s="224"/>
      <c r="B215" s="225"/>
    </row>
    <row r="216" spans="1:6" s="20" customFormat="1" ht="12.75" x14ac:dyDescent="0.2">
      <c r="A216" s="224"/>
      <c r="B216" s="225"/>
    </row>
    <row r="217" spans="1:6" s="20" customFormat="1" ht="12.75" x14ac:dyDescent="0.2">
      <c r="A217" s="224"/>
      <c r="B217" s="225"/>
    </row>
    <row r="218" spans="1:6" s="20" customFormat="1" ht="12.75" x14ac:dyDescent="0.2">
      <c r="A218" s="224"/>
      <c r="B218" s="225"/>
    </row>
    <row r="219" spans="1:6" s="20" customFormat="1" ht="12.75" x14ac:dyDescent="0.2">
      <c r="A219" s="224"/>
      <c r="B219" s="225"/>
    </row>
    <row r="220" spans="1:6" s="20" customFormat="1" ht="12.75" x14ac:dyDescent="0.2">
      <c r="A220" s="224"/>
      <c r="B220" s="225"/>
    </row>
    <row r="221" spans="1:6" s="20" customFormat="1" ht="12.75" x14ac:dyDescent="0.2">
      <c r="A221" s="224"/>
      <c r="B221" s="225"/>
    </row>
    <row r="222" spans="1:6" s="20" customFormat="1" ht="12.75" x14ac:dyDescent="0.2">
      <c r="A222" s="228"/>
      <c r="B222" s="229"/>
    </row>
    <row r="223" spans="1:6" s="20" customFormat="1" ht="12.75" x14ac:dyDescent="0.2"/>
    <row r="224" spans="1:6" s="20" customFormat="1" ht="12.75" x14ac:dyDescent="0.2"/>
    <row r="225" s="20" customFormat="1" ht="12.75" x14ac:dyDescent="0.2"/>
    <row r="226" s="20" customFormat="1" ht="12.75" x14ac:dyDescent="0.2"/>
    <row r="227" s="20" customFormat="1" ht="12.75" x14ac:dyDescent="0.2"/>
    <row r="228" s="20" customFormat="1" ht="12.75" x14ac:dyDescent="0.2"/>
    <row r="229" s="20" customFormat="1" ht="12.75" x14ac:dyDescent="0.2"/>
    <row r="230" s="20" customFormat="1" ht="12.75" x14ac:dyDescent="0.2"/>
    <row r="231" s="20" customFormat="1" ht="12.75" x14ac:dyDescent="0.2"/>
    <row r="232" s="20" customFormat="1" ht="12.75" x14ac:dyDescent="0.2"/>
    <row r="233" s="20" customFormat="1" ht="12.75" x14ac:dyDescent="0.2"/>
    <row r="234" s="20" customFormat="1" ht="12.75" x14ac:dyDescent="0.2"/>
    <row r="235" s="20" customFormat="1" ht="12.75" x14ac:dyDescent="0.2"/>
    <row r="236" s="20" customFormat="1" ht="12.75" x14ac:dyDescent="0.2"/>
    <row r="237" s="20" customFormat="1" ht="12.75" x14ac:dyDescent="0.2"/>
    <row r="238" s="20" customFormat="1" ht="12.75" x14ac:dyDescent="0.2"/>
    <row r="239" s="20" customFormat="1" ht="12.75" x14ac:dyDescent="0.2"/>
    <row r="240" s="20" customFormat="1" ht="12.75" x14ac:dyDescent="0.2"/>
    <row r="241" s="20" customFormat="1" ht="12.75" x14ac:dyDescent="0.2"/>
    <row r="242" s="20" customFormat="1" ht="12.75" x14ac:dyDescent="0.2"/>
    <row r="243" s="20" customFormat="1" ht="12.75" x14ac:dyDescent="0.2"/>
    <row r="244" s="20" customFormat="1" ht="12.75" x14ac:dyDescent="0.2"/>
    <row r="245" s="20" customFormat="1" ht="12.75" x14ac:dyDescent="0.2"/>
    <row r="246" s="20" customFormat="1" ht="12.75" x14ac:dyDescent="0.2"/>
    <row r="247" s="20" customFormat="1" ht="12.75" x14ac:dyDescent="0.2"/>
    <row r="248" s="20" customFormat="1" ht="12.75" x14ac:dyDescent="0.2"/>
    <row r="249" s="20" customFormat="1" ht="12.75" x14ac:dyDescent="0.2"/>
    <row r="250" s="20" customFormat="1" ht="12.75" x14ac:dyDescent="0.2"/>
    <row r="251" s="20" customFormat="1" ht="12.75" x14ac:dyDescent="0.2"/>
    <row r="252" s="20" customFormat="1" ht="12.75" x14ac:dyDescent="0.2"/>
    <row r="253" s="20" customFormat="1" ht="12.75" x14ac:dyDescent="0.2"/>
    <row r="254" s="20" customFormat="1" ht="12.75" x14ac:dyDescent="0.2"/>
    <row r="255" s="20" customFormat="1" ht="12.75" x14ac:dyDescent="0.2"/>
    <row r="256" s="20" customFormat="1" ht="12.75" x14ac:dyDescent="0.2"/>
    <row r="257" s="20" customFormat="1" ht="12.75" x14ac:dyDescent="0.2"/>
    <row r="258" s="20" customFormat="1" ht="12.75" x14ac:dyDescent="0.2"/>
    <row r="259" s="20" customFormat="1" ht="12.75" x14ac:dyDescent="0.2"/>
    <row r="260" s="20" customFormat="1" ht="12.75" x14ac:dyDescent="0.2"/>
    <row r="261" s="20" customFormat="1" ht="12.75" x14ac:dyDescent="0.2"/>
  </sheetData>
  <sheetProtection password="876C" sheet="1" objects="1" scenarios="1"/>
  <mergeCells count="13">
    <mergeCell ref="C210:E210"/>
    <mergeCell ref="C11:E11"/>
    <mergeCell ref="C13:E13"/>
    <mergeCell ref="C14:E14"/>
    <mergeCell ref="C15:E15"/>
    <mergeCell ref="C16:E16"/>
    <mergeCell ref="A205:B205"/>
    <mergeCell ref="C3:E3"/>
    <mergeCell ref="C4:E4"/>
    <mergeCell ref="C5:E5"/>
    <mergeCell ref="C7:E7"/>
    <mergeCell ref="C8:E8"/>
    <mergeCell ref="C10:E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5</vt:i4>
      </vt:variant>
    </vt:vector>
  </HeadingPairs>
  <TitlesOfParts>
    <vt:vector size="26" baseType="lpstr">
      <vt:lpstr>A - Identificação da empresa</vt:lpstr>
      <vt:lpstr>Superv Id Contratação</vt:lpstr>
      <vt:lpstr>Superv Modulo 1 - Remuneração</vt:lpstr>
      <vt:lpstr>Superv Modulo 2 - Beneficios</vt:lpstr>
      <vt:lpstr>Superv Modulo 3 - Encargos</vt:lpstr>
      <vt:lpstr>Superv Modulo 4 - D.I. Lucro</vt:lpstr>
      <vt:lpstr>Superv Modulo 5 - Tributos</vt:lpstr>
      <vt:lpstr>Superv Modulo 6 - Horas Extras</vt:lpstr>
      <vt:lpstr>Superv - Valor dos Supervisores</vt:lpstr>
      <vt:lpstr>B -Identificação da contratação</vt:lpstr>
      <vt:lpstr>Módulo 1 - Remuneração</vt:lpstr>
      <vt:lpstr>Módulo 2 - Benefícios</vt:lpstr>
      <vt:lpstr>Módulo 3 - Encargos</vt:lpstr>
      <vt:lpstr>Módulo 4 - D.I. e Lucro</vt:lpstr>
      <vt:lpstr>Módulo 5 - Tributos</vt:lpstr>
      <vt:lpstr>Módulo 6 - Diárias</vt:lpstr>
      <vt:lpstr>Módulo 7 - Horas extras</vt:lpstr>
      <vt:lpstr>Valor dos Auxiliares</vt:lpstr>
      <vt:lpstr>8 - Deslocamentos</vt:lpstr>
      <vt:lpstr>9 - Lanches</vt:lpstr>
      <vt:lpstr>Proposta FINAL</vt:lpstr>
      <vt:lpstr>'A - Identificação da empresa'!_1193738106</vt:lpstr>
      <vt:lpstr>'Módulo 1 - Remuneração'!Area_de_impressao</vt:lpstr>
      <vt:lpstr>'Módulo 6 - Diárias'!Area_de_impressao</vt:lpstr>
      <vt:lpstr>'Módulo 7 - Horas extras'!Area_de_impressao</vt:lpstr>
      <vt:lpstr>'Proposta FINAL'!Area_de_impressao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2022-05-06T18:44:25Z</cp:lastPrinted>
  <dcterms:created xsi:type="dcterms:W3CDTF">2022-03-29T17:27:15Z</dcterms:created>
  <dcterms:modified xsi:type="dcterms:W3CDTF">2022-05-23T21:30:56Z</dcterms:modified>
</cp:coreProperties>
</file>